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5\ODLUKE OPĆINSKOG VIJEĆA PO ODRŽANIM SJEDNICAMA\OBJAVE U SLUŽBENOM GLASNIKU KZŽ\2. SJEDNICA\"/>
    </mc:Choice>
  </mc:AlternateContent>
  <xr:revisionPtr revIDLastSave="0" documentId="13_ncr:1_{3B5FF74E-48B7-4067-8D07-4A56F65AC747}" xr6:coauthVersionLast="47" xr6:coauthVersionMax="47" xr10:uidLastSave="{00000000-0000-0000-0000-000000000000}"/>
  <bookViews>
    <workbookView xWindow="-120" yWindow="-120" windowWidth="29040" windowHeight="15720" xr2:uid="{8D0A27F8-B86E-4802-B6F3-E9DF9E470695}"/>
  </bookViews>
  <sheets>
    <sheet name="II. izmje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F256" i="1"/>
  <c r="C256" i="1"/>
  <c r="F158" i="1"/>
  <c r="F211" i="1"/>
  <c r="F200" i="1"/>
  <c r="C174" i="1"/>
  <c r="D174" i="1"/>
  <c r="C200" i="1"/>
  <c r="F191" i="1"/>
  <c r="F181" i="1"/>
  <c r="F174" i="1"/>
  <c r="F152" i="1"/>
  <c r="F141" i="1"/>
  <c r="H122" i="1"/>
  <c r="H116" i="1"/>
  <c r="H108" i="1"/>
  <c r="H83" i="1"/>
  <c r="G41" i="1"/>
  <c r="G40" i="1"/>
  <c r="G39" i="1"/>
  <c r="G38" i="1"/>
  <c r="G37" i="1"/>
  <c r="G36" i="1"/>
  <c r="G35" i="1"/>
  <c r="E267" i="1"/>
  <c r="D267" i="1"/>
  <c r="C267" i="1"/>
  <c r="E256" i="1"/>
  <c r="E211" i="1"/>
  <c r="E238" i="1"/>
  <c r="C238" i="1"/>
  <c r="E247" i="1"/>
  <c r="E174" i="1"/>
  <c r="E141" i="1"/>
  <c r="D141" i="1"/>
  <c r="C141" i="1"/>
  <c r="F83" i="1"/>
  <c r="D217" i="1"/>
  <c r="C41" i="1"/>
  <c r="C40" i="1"/>
  <c r="C39" i="1"/>
  <c r="C38" i="1"/>
  <c r="C37" i="1"/>
  <c r="D247" i="1"/>
  <c r="C247" i="1"/>
  <c r="D238" i="1"/>
  <c r="D211" i="1"/>
  <c r="C211" i="1"/>
  <c r="C191" i="1"/>
  <c r="D181" i="1"/>
  <c r="C181" i="1"/>
  <c r="D158" i="1"/>
  <c r="C158" i="1"/>
  <c r="D152" i="1"/>
  <c r="C152" i="1"/>
  <c r="C116" i="1"/>
  <c r="C108" i="1"/>
  <c r="G270" i="1" l="1"/>
  <c r="G42" i="1"/>
  <c r="H42" i="1"/>
  <c r="C42" i="1"/>
  <c r="C83" i="1"/>
</calcChain>
</file>

<file path=xl/sharedStrings.xml><?xml version="1.0" encoding="utf-8"?>
<sst xmlns="http://schemas.openxmlformats.org/spreadsheetml/2006/main" count="524" uniqueCount="275">
  <si>
    <t>KRAPINSKO-ZAGORSKA ŽUPANIJA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</si>
  <si>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</si>
  <si>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</si>
  <si>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</si>
  <si>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</si>
  <si>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</si>
  <si>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</si>
  <si>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</si>
  <si>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</si>
  <si>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</si>
  <si>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</si>
  <si>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</si>
  <si>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</si>
  <si>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</si>
  <si>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</si>
  <si>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</si>
  <si>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</si>
  <si>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</si>
  <si>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</si>
  <si>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</si>
  <si>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</si>
  <si>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</si>
  <si>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</si>
  <si>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</si>
  <si>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</si>
  <si>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</si>
  <si>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</si>
  <si>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</si>
  <si>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</si>
  <si>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>Izvori financiranja:</t>
  </si>
  <si>
    <t>Članak 5.</t>
  </si>
  <si>
    <t xml:space="preserve">          OPĆINSKO VIJEĆE</t>
  </si>
  <si>
    <t>Naziv ceste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</si>
  <si>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</si>
  <si>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</si>
  <si>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</si>
  <si>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</si>
  <si>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Redni broj: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</si>
  <si>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</si>
  <si>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</si>
  <si>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</si>
  <si>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</si>
  <si>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</si>
  <si>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</si>
  <si>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</si>
  <si>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</si>
  <si>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</si>
  <si>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</si>
  <si>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</si>
  <si>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52-ostale pomoći</t>
  </si>
  <si>
    <t>Redni broj</t>
  </si>
  <si>
    <t xml:space="preserve">Naziv </t>
  </si>
  <si>
    <t>11- opći prihodi i primici</t>
  </si>
  <si>
    <t>Izvori financiranja</t>
  </si>
  <si>
    <t>IF 52-ostale pomoći</t>
  </si>
  <si>
    <t>2. JAVNE POVRŠINE</t>
  </si>
  <si>
    <t>IF 11-opći prihodi i primici</t>
  </si>
  <si>
    <t>IF 52- ostale pomoći</t>
  </si>
  <si>
    <t>IF 81- namjenski primici od zaduživanja</t>
  </si>
  <si>
    <t>Radovi, usluga, materijal</t>
  </si>
  <si>
    <t>IF 11- opći prihodi i primici</t>
  </si>
  <si>
    <t>Unutarnje i vanjsko opremanje Spomen hiže Rudolfa Perešina</t>
  </si>
  <si>
    <t>Izgradnja i rekonstrukcija- dogradnja ŠRC-a</t>
  </si>
  <si>
    <t>Stručni nadzor i ostale intelektualne usluge</t>
  </si>
  <si>
    <t>Stručni nadzor radova</t>
  </si>
  <si>
    <t xml:space="preserve">SVEUKUPNO: </t>
  </si>
  <si>
    <r>
      <t xml:space="preserve">       </t>
    </r>
    <r>
      <rPr>
        <b/>
        <sz val="11"/>
        <rFont val="Times New Roman"/>
        <family val="1"/>
        <charset val="238"/>
      </rPr>
      <t>OPĆINA GORNJA STUBICA</t>
    </r>
  </si>
  <si>
    <r>
      <t xml:space="preserve">        </t>
    </r>
    <r>
      <rPr>
        <b/>
        <sz val="11"/>
        <rFont val="Times New Roman"/>
        <family val="1"/>
        <charset val="238"/>
      </rPr>
      <t>REPUBLIKA HRVATSKA</t>
    </r>
  </si>
  <si>
    <t>Stručni nadzor nad gradnjom i opremanjem dječjeg igrališta u Svetom Mateju</t>
  </si>
  <si>
    <t>Projektna dokumentacija za dječje igralište u Modrovcu</t>
  </si>
  <si>
    <t>Stručni nadzor nad gradnjom i opremanjem dječjeg igrališta u Modrovcu</t>
  </si>
  <si>
    <t>Projektna dokumentacija za dječje igralište nasuprot Općine</t>
  </si>
  <si>
    <t>Izgradnja i opremanje dječjeg igrališta nasuprot Općine</t>
  </si>
  <si>
    <t>Stručni nadzor nad gradnjom i opremanjem dječjeg igrališta nasuprot Općine</t>
  </si>
  <si>
    <t>NC 2-079 Kondresi</t>
  </si>
  <si>
    <t>NC 1-065 Labaši- Koščevići</t>
  </si>
  <si>
    <t>NC 1-033 Muzej-Ciglenečki, Odvojak Lisak</t>
  </si>
  <si>
    <t>NC 2-041 Vrčaki</t>
  </si>
  <si>
    <t>NC 2-050 Odvojak Brezanska</t>
  </si>
  <si>
    <t>16.</t>
  </si>
  <si>
    <t>81- namjenski primici od zaduživanja</t>
  </si>
  <si>
    <t>Dogradnja i rekonstrukcija</t>
  </si>
  <si>
    <t>Stručni nadzor</t>
  </si>
  <si>
    <t>Usluge konzultanta</t>
  </si>
  <si>
    <t>1.867.280,00</t>
  </si>
  <si>
    <t>33.180,00</t>
  </si>
  <si>
    <t>Projektantski nadzor radova</t>
  </si>
  <si>
    <t>Usluge konzultanata</t>
  </si>
  <si>
    <t>za 2025. godinu</t>
  </si>
  <si>
    <t>Ovim Programom određuje se građenje komunalne infrastrukture na području Općine Gornja Stubica za 2025. godinu, za slijedeće namjene:</t>
  </si>
  <si>
    <t>PLAN 2025.- EUR</t>
  </si>
  <si>
    <t>PLAN 2025.</t>
  </si>
  <si>
    <t>K101201- Izgradnja i asfaltiranje nerazvrstanih cesta i klizišta</t>
  </si>
  <si>
    <r>
      <t>NC 4-080 Šokot dužina cca 200 m</t>
    </r>
    <r>
      <rPr>
        <sz val="11"/>
        <rFont val="Calibri"/>
        <family val="2"/>
        <charset val="238"/>
      </rPr>
      <t>´</t>
    </r>
    <r>
      <rPr>
        <sz val="11"/>
        <rFont val="Times New Roman"/>
        <family val="1"/>
        <charset val="238"/>
      </rPr>
      <t>, širina 3m</t>
    </r>
  </si>
  <si>
    <t>NC 2-072 Samci- Klanjčići/ Samci L-112m x 2,7 m</t>
  </si>
  <si>
    <t>NC 1-044 Salari- Stakori/ Samci L-35 m x 2,7 m</t>
  </si>
  <si>
    <t>Odvojak Klanjčić-Emil/ Samci L-62m x 2,7</t>
  </si>
  <si>
    <t>Dio NC 3-043 Pušci/ Slani Potok L-75 m x 2,7 m</t>
  </si>
  <si>
    <t>NC 2-109 Odvojak Paklji- Kontenti/ Volavec L-87 x 2,7 m</t>
  </si>
  <si>
    <t>Dio NC 1-030 Odvojak Vinterovec- Modrovec/ Vinterovec L-25m x 2,7 m</t>
  </si>
  <si>
    <t>Dio NC 1-016 Kureni/ Šagudovec L-150 m x 2,7 m</t>
  </si>
  <si>
    <t>Dio NC 2-099 Sekirevo selo- Karivaroš- Sveti Matej L-155 m x 2,7 m</t>
  </si>
  <si>
    <t xml:space="preserve">NC 2-107 Odvojak Čupar- Vinterovec/ Vinterovec L- 77 m x 3 m </t>
  </si>
  <si>
    <t>NC 2-066 Bijeli put- Dubovec L-315,90 m x 3 m</t>
  </si>
  <si>
    <t>NC 1-003 Hreni- Salari- Pršnjaki/ Dubovec L-770 m x 2,7 m</t>
  </si>
  <si>
    <t>Dio NC 2-070 Zebci/ Jakšinec L-155 m x 2,7 m</t>
  </si>
  <si>
    <t>Stručni nadzor asfaltiranja nerazvrstanih cesta</t>
  </si>
  <si>
    <t>Projektni nadzor asfaltiranja nerazvrstanih cesta</t>
  </si>
  <si>
    <t>Projektiranje mosta između Brezja i Hižakovca</t>
  </si>
  <si>
    <t>17.</t>
  </si>
  <si>
    <t>Projektna dokumentacija- sanacija klizišta NC 1-004 Sovići- Crkva- Bosaki</t>
  </si>
  <si>
    <t>18.</t>
  </si>
  <si>
    <t>Sanacija klizišta NC 1-004 Sovići- Crkva- Bosaki</t>
  </si>
  <si>
    <t>19.</t>
  </si>
  <si>
    <t>Stručni nadzor radova- sanacija klizišta NC 1-004 Sovići- Crkva- Bosaki</t>
  </si>
  <si>
    <t>20.</t>
  </si>
  <si>
    <t>Projektna dokumentacija- sanacija klizišta Pošteki</t>
  </si>
  <si>
    <t>21.</t>
  </si>
  <si>
    <t>Sanacija klizišta Pošteki</t>
  </si>
  <si>
    <t>Stručni nadzor radova- sanacija klizišta Pošteki</t>
  </si>
  <si>
    <t>52- ostale pomoći</t>
  </si>
  <si>
    <t>341.430,00</t>
  </si>
  <si>
    <t>K101202- Sanacija i modernizacija nerazvrstanih cesta- sredstva HBOR-a</t>
  </si>
  <si>
    <t>Geodetske izmjere i upis u zemljišne knjige NC 1-048 Lovačka ulica</t>
  </si>
  <si>
    <t>Geodetske izmjere i upis u zemljišne knjige NC 3-048 Kontenti- Paklji</t>
  </si>
  <si>
    <t>Izgradnja pješačkog pločnika i oborinske kanalizacije sa rekonstrukcijom nerazvrstane prometnice NC 1-023 Ulica Tituša Brezovačkog, NC 1-025 Brezje, NC 4-068 Brezje pod Lipom</t>
  </si>
  <si>
    <t>Stručni nadzor- izgradnja pješačkog pločnika i oborinske kanalizacije sa rekonstrukcijom nerazvrstane prometnice NC 1-023 Ulica Tituša Brezovačkog, NC 1-025 Brezje, NC 4-068 Brezje pod Lipom</t>
  </si>
  <si>
    <t>Izmjena glavnog projekta gradnje nogostupa s oborinskom odvodnjom te uređenje kolnika u ulici Tituša Brezovačkog NC 1-023, NC 1-025 Brezje, NC 4-068 Brezje pod Lipom</t>
  </si>
  <si>
    <t>Projektni nadzor radova- izgradnja pješačkog pločnika i oborinske kanalizacije sa rekonstrukcijom nerazvrstane prometnice NC 1-023 Ulica Tituša Brezovačkog, NC 1-025 Brezje, NC 4-068 Brezje pod Lipom</t>
  </si>
  <si>
    <t>NC 1-067 Industrijska cesta (dio ceste)</t>
  </si>
  <si>
    <t>Stručni nadzor- Industrijska cesta NC 1-067</t>
  </si>
  <si>
    <t>NC 1-013/1 Pižiri-Labaši</t>
  </si>
  <si>
    <t>Stručni nadzor radova- asfaltiranje nerazvrstanih cesta</t>
  </si>
  <si>
    <t>K101203- Rekonstrukcija Ceste Sekirevo selo-Karivaroš-Sveti Matej: NC 2-099</t>
  </si>
  <si>
    <t>Sanacija ceste Sekirevo selo- Karivaroš- Sveti Matej NC 2-099</t>
  </si>
  <si>
    <t>K 101204- Izgradnja i opremanje dječjih igrališta</t>
  </si>
  <si>
    <t>Projektna dokumentacija za dječje igralište u Gusakovcu</t>
  </si>
  <si>
    <t>Izgradnja i opremanje dječjeg igrališta u Gusakovcu</t>
  </si>
  <si>
    <t>Stručni nadzor nad gradnjom i opremanjem dječjeg igrališta u Gusakovcu</t>
  </si>
  <si>
    <t>IF 520- pomoć iz državnog proračuna</t>
  </si>
  <si>
    <t>IF 71- prihodi od prodaje nefinancijske imovine</t>
  </si>
  <si>
    <t>K101205-Izgradnja komunalne infrastrukture u poslovnoj zoni Gornja Stubica</t>
  </si>
  <si>
    <t>Izrada glavnog projekta komunalne infrastrukture</t>
  </si>
  <si>
    <t>Radovi na komunalnoj infrastrukturi u poslovnoj zoni</t>
  </si>
  <si>
    <t>Stručni nadzor radova na komunalnoj infrastrukturi u poslovnoj zoni</t>
  </si>
  <si>
    <t>3. JAVNA PARKIRALIŠTA</t>
  </si>
  <si>
    <t>K101212 Izgradnja parkirališta- Trg svetog Jurja uz ŽC 2224</t>
  </si>
  <si>
    <t>Izrada projektne dokumentacije</t>
  </si>
  <si>
    <t>4. GRAĐEVINE JAVNE NAMJENE</t>
  </si>
  <si>
    <t>K101206- Građenje spomen hiže Rudolfa Perešina</t>
  </si>
  <si>
    <t>Glavni projekt izgradnje parkirališta za potrebe Spomen hiže Rudolfa Perešina</t>
  </si>
  <si>
    <t>Rekonstrukcija, proširenje i asfaltiranje NC 1-042 Levaki-Perešini</t>
  </si>
  <si>
    <t>Stručni nadzor nad rekonstrukcijom, proširenjem i asfaltiranjem NC 1-042 Levaki- Perešini</t>
  </si>
  <si>
    <t xml:space="preserve">Stručni nadzor nad radovima- unutarnje i vanjsko opremanje </t>
  </si>
  <si>
    <t>Video-nadzor za Spomen hižu R. Perešin</t>
  </si>
  <si>
    <t>Usluge konzultanata Spomen hiža</t>
  </si>
  <si>
    <t>K101207- Izgradnja i rekonstrukcija- dogradnja ŠRC-a</t>
  </si>
  <si>
    <t>Izrada idejnog i glavnog projekta- ŠRC po fazama</t>
  </si>
  <si>
    <t>K101208-Dogradnja i rekonstrukcija društvenog doma Tepčina</t>
  </si>
  <si>
    <t>Izrada parcelacijskog elaborata za dom Tepčina</t>
  </si>
  <si>
    <t>IF 52- pomoći</t>
  </si>
  <si>
    <t>K101209- Rekonstrukcija društvenog doma Modrovec</t>
  </si>
  <si>
    <t>Rekonstrukcija društvenog doma Modrovec</t>
  </si>
  <si>
    <t>Stručni nadzor rekonstrukcije društvenog doma Modrovec</t>
  </si>
  <si>
    <t>K101210- Građenje reciklažnog dvorišta</t>
  </si>
  <si>
    <t>Informiranje i vidljivost projekta</t>
  </si>
  <si>
    <t>Stručni nadzor- reciklažno dvorište</t>
  </si>
  <si>
    <t>Projektantski nadzor- reciklažno dvorište</t>
  </si>
  <si>
    <t>Oprema za reciklažno dvorište</t>
  </si>
  <si>
    <t>IF 89-višak prihoda poslovanja izvor financiranja 81</t>
  </si>
  <si>
    <t>5. JAVNA RASVJETA</t>
  </si>
  <si>
    <t>Izrada projektne dokumentacije za gradnju javne rasvjete</t>
  </si>
  <si>
    <t>Modernizacija javne rasvjete</t>
  </si>
  <si>
    <t>Stručni nadzor modernizacije javne rasvjete</t>
  </si>
  <si>
    <t>6. GRAĐEVINE NAMIJENJENE OBAVLJANJU DJELATNOSTI OSNOVNOŠKOLSKOG OBRAZOVANJA</t>
  </si>
  <si>
    <t>K101213- Građenje i modernizacija javne rasvjete</t>
  </si>
  <si>
    <t>K101214- Sufinanciranje izgradnje sportske dvorane</t>
  </si>
  <si>
    <t>Sufinanciranje radova na izgradnji sportske dvorane</t>
  </si>
  <si>
    <t>Stručni nadzor sufinanciranja izgradnje sportske dvorane</t>
  </si>
  <si>
    <t xml:space="preserve">IF 81- namjenski primici </t>
  </si>
  <si>
    <t>IF 89- višak prihoda poslovanja</t>
  </si>
  <si>
    <t>K101218- Građenje doma za starije i nemoćne osobe</t>
  </si>
  <si>
    <t>Izrada idejnog projekta za gradnju doma za starije i nemoćne osobe</t>
  </si>
  <si>
    <t>Usluga</t>
  </si>
  <si>
    <t>K101219- Izrada spomenika Rudolfu Perešinu</t>
  </si>
  <si>
    <t>Izrada spomenika Rudolfu Perešinu</t>
  </si>
  <si>
    <t>I. IZMJENE I DOPUNE PLANA ZA 2025.-EUR</t>
  </si>
  <si>
    <t>I. IZMJENE I DOPUNE PLANA ZA 2025. -EUR</t>
  </si>
  <si>
    <t>NC 2-034 odvojak Kukasi L=199,6 m, š=3</t>
  </si>
  <si>
    <t>Dio NC 2-099 Sekirevo selo- Karivaroš- Sveti Matej L-200 m x 2,7 m</t>
  </si>
  <si>
    <t>Dio NC 2-099 Sekirevo selo- Karivaroš- Sveti Matej L-190 m x 2,7 m</t>
  </si>
  <si>
    <t>22.</t>
  </si>
  <si>
    <t>23.</t>
  </si>
  <si>
    <t>24.</t>
  </si>
  <si>
    <t>25.</t>
  </si>
  <si>
    <t>26.</t>
  </si>
  <si>
    <t>Sanacija NC 1-036 Novini</t>
  </si>
  <si>
    <t>27.</t>
  </si>
  <si>
    <t>Stručni nadzor sanacije NC 1-036 Novini</t>
  </si>
  <si>
    <t>28.</t>
  </si>
  <si>
    <t>29.</t>
  </si>
  <si>
    <t>30.</t>
  </si>
  <si>
    <t>Izmjena i dopuna tehničke dokumentacije za ishođenje građevinske dozvole- NC 1-005 klizište Dubovec- Jakopovići</t>
  </si>
  <si>
    <t>Izmjena i dopuna tehničke dokumentacije za ishođenje građevinske dozvole- NC 2-033 klizište Zagrebačka ulica- groblje</t>
  </si>
  <si>
    <t>31.</t>
  </si>
  <si>
    <t>Izmjena i dopuna tehničke dokumentacije za ishođenje građevinske dozvole- NC 2-096 klizište Kirini- Sveti Matej</t>
  </si>
  <si>
    <t>Sanacija mosta preko potoka Pinja na NC 2-008/1 Salari- Jakopovići</t>
  </si>
  <si>
    <t>32.</t>
  </si>
  <si>
    <t>33.</t>
  </si>
  <si>
    <t>Projektno tehnička dokumentacija- klizište Sovići- Crkva- Dubovec uz mjesno groblje Dubovec NC 1004</t>
  </si>
  <si>
    <t>Projektno tehnička dokumentacija- Levaki- Perešini u naselju Jakšinec NC 1-042 uz kč.br. 3231/1 k.o. Slani Potok</t>
  </si>
  <si>
    <t>34.</t>
  </si>
  <si>
    <t>Izrada projektne dokumentacije Volavečke ceste</t>
  </si>
  <si>
    <t>35.</t>
  </si>
  <si>
    <t>Projektiranje NC na području Općine</t>
  </si>
  <si>
    <t>2.503,00</t>
  </si>
  <si>
    <t>605.000,00</t>
  </si>
  <si>
    <t>25.000,00</t>
  </si>
  <si>
    <t>4.000,00</t>
  </si>
  <si>
    <t>12.000,00</t>
  </si>
  <si>
    <t>134.000,00</t>
  </si>
  <si>
    <t>6.000,00</t>
  </si>
  <si>
    <t>27.000,00</t>
  </si>
  <si>
    <t>1.933.640,00</t>
  </si>
  <si>
    <t>Izrada projektne dokumentacije za dječje igralište u Slanom Potoku</t>
  </si>
  <si>
    <t>Uređenje ostalih igrališta</t>
  </si>
  <si>
    <t>Projektni nadzor- Spomen hiža R. Perešin</t>
  </si>
  <si>
    <t>Priključak- Spomen hiža R. Perešin</t>
  </si>
  <si>
    <t>Građenje javne rasvjete na području Općine</t>
  </si>
  <si>
    <t>Stručni nadzor građenja javne rasvjete na području Općine</t>
  </si>
  <si>
    <t>K101215- Rekonstrukcija mrtvačnice</t>
  </si>
  <si>
    <t>Izmjena glavnog projekta rekonstrukcije mrtvačnice u Gornjoj Stubici</t>
  </si>
  <si>
    <t>K101222- Proširenje dječjeg vrtića Jurek</t>
  </si>
  <si>
    <t>Kupnja zemljišta za proširenje DV Jurek</t>
  </si>
  <si>
    <t>Projektno tehnička dokumentacija za proširenje dječjeg vrtića Jurek</t>
  </si>
  <si>
    <t>IF 71-prihodi od prodaje nefinancijske imovine</t>
  </si>
  <si>
    <t>7. IZGRADNJA PJEŠAČKIH STAZA</t>
  </si>
  <si>
    <t>K101221- Izgradnja pješačkih staza</t>
  </si>
  <si>
    <t>Izgradnja staze na Trgu sv. Jurja za potrebe uspostave pješačkih prijelaza</t>
  </si>
  <si>
    <t>Stručni nadzor- izgradnja staza na Trgu sv. Jurja</t>
  </si>
  <si>
    <t>IF 43- ostali prihodi za posebne namjene</t>
  </si>
  <si>
    <t>K101220- Modernizacija NC 1-038 Mucaki- Hreni u Slanom Potoku</t>
  </si>
  <si>
    <t>Modernizacija NC 1-038 Mucaki- Hreni</t>
  </si>
  <si>
    <t>44.926,00</t>
  </si>
  <si>
    <t xml:space="preserve">2.000,00 </t>
  </si>
  <si>
    <t>46.926,00</t>
  </si>
  <si>
    <t>23.365,00</t>
  </si>
  <si>
    <t>11.936,00</t>
  </si>
  <si>
    <t>39.305,00</t>
  </si>
  <si>
    <t>9.816,00</t>
  </si>
  <si>
    <t>77.701,00</t>
  </si>
  <si>
    <t>78.877,00</t>
  </si>
  <si>
    <t>1.059.005,00</t>
  </si>
  <si>
    <t>11-opći prihodi i primici</t>
  </si>
  <si>
    <t>7.667.936,00</t>
  </si>
  <si>
    <t>II. IZMJENE I DOPUNE PROGRAMA</t>
  </si>
  <si>
    <t>II. IZMJENE I DOPUNE PLANA ZA 2025.-EUR</t>
  </si>
  <si>
    <t>II. IZMJENE I DOPUNE PLANA ZA 2025.- EUR</t>
  </si>
  <si>
    <t>II. IZMJENE I DOPUNE PLANA ZA 2025. -EUR</t>
  </si>
  <si>
    <t>81-namjenski primici od zaduživanja</t>
  </si>
  <si>
    <t>0,00</t>
  </si>
  <si>
    <t>Izrada energetskog certifikata zgrade društvenog doma Modrovec</t>
  </si>
  <si>
    <t>Izrada glavnog projekta energetske obnove društvenog doma Modrovec</t>
  </si>
  <si>
    <t>Ulaganja na tuđoj imovini radi prava korištenja- područni odjel dv Jurke u župnom dvoru</t>
  </si>
  <si>
    <t>Stručni nadzor- područni odjel dv Jurek u župnom dvoru</t>
  </si>
  <si>
    <t>Projektna dokumentacija- područni odjel dv Jurek u župnom dvoru</t>
  </si>
  <si>
    <t>IF 520- pomoć iz državnog proračuna- fiskalno izravnanje</t>
  </si>
  <si>
    <t>PREDSJEDNIK OPĆINSKOG VIJEĆA</t>
  </si>
  <si>
    <t>Na temelju članka 67. stavka 1. Zakona o komunalnom gospodarstvu (Narodne novine, broj 68/18, 110/18, 32/20 i 145/24), te članka 29. Statuta Općine Gornja Stubica</t>
  </si>
  <si>
    <t>KLASA: 400-01/25-01/004</t>
  </si>
  <si>
    <t>URBROJ: 2140-12-01-25-3</t>
  </si>
  <si>
    <t>Gornja Stubica, 08. srpnja 2025. godine</t>
  </si>
  <si>
    <t>II. izmjene i dopune Programa građenja komunalne infrastrukture stupaju na snagu prvog dana od dana objave u "Službenom glasniku Krapinsko-zagorske županije".</t>
  </si>
  <si>
    <t xml:space="preserve">(Službeni glasnik Krapinsko-zagorske županije, broj: 28/18., 06/20. i 11/21.), Općinsko vijeće Općine Gornja Stubica na svojoj 2. sjednici održanoj dana 08. srpnja 2025. godine, donosi  </t>
  </si>
  <si>
    <t>Mario Poštek, dipl. oec.,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</si>
</sst>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/>
    <xf numFmtId="0" fontId="3" fillId="3" borderId="1" xfId="0" applyFont="1" applyFill="1" applyBorder="1"/>
    <xf numFmtId="0" fontId="4" fillId="3" borderId="0" xfId="0" applyFont="1" applyFill="1"/>
    <xf numFmtId="4" fontId="4" fillId="3" borderId="0" xfId="0" applyNumberFormat="1" applyFont="1" applyFill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4" fontId="2" fillId="0" borderId="0" xfId="0" applyNumberFormat="1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2" fillId="0" borderId="4" xfId="0" applyFont="1" applyBorder="1" applyAlignment="1">
      <alignment horizontal="justify"/>
    </xf>
    <xf numFmtId="0" fontId="2" fillId="2" borderId="0" xfId="0" applyFont="1" applyFill="1"/>
    <xf numFmtId="0" fontId="2" fillId="2" borderId="1" xfId="0" applyFont="1" applyFill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4" fontId="3" fillId="3" borderId="0" xfId="0" applyNumberFormat="1" applyFont="1" applyFill="1"/>
    <xf numFmtId="49" fontId="2" fillId="3" borderId="0" xfId="0" applyNumberFormat="1" applyFont="1" applyFill="1"/>
    <xf numFmtId="4" fontId="7" fillId="3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0" xfId="0" applyNumberFormat="1" applyFont="1"/>
    <xf numFmtId="0" fontId="2" fillId="2" borderId="4" xfId="0" applyFont="1" applyFill="1" applyBorder="1" applyAlignment="1">
      <alignment horizontal="justify"/>
    </xf>
    <xf numFmtId="4" fontId="2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4" fillId="3" borderId="0" xfId="0" applyNumberFormat="1" applyFont="1" applyFill="1" applyAlignment="1">
      <alignment horizontal="right"/>
    </xf>
    <xf numFmtId="4" fontId="3" fillId="3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right"/>
    </xf>
    <xf numFmtId="4" fontId="7" fillId="3" borderId="0" xfId="0" applyNumberFormat="1" applyFont="1" applyFill="1"/>
    <xf numFmtId="4" fontId="4" fillId="2" borderId="0" xfId="0" applyNumberFormat="1" applyFont="1" applyFill="1"/>
    <xf numFmtId="4" fontId="3" fillId="3" borderId="1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right"/>
    </xf>
    <xf numFmtId="4" fontId="7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right"/>
    </xf>
    <xf numFmtId="2" fontId="2" fillId="2" borderId="0" xfId="0" applyNumberFormat="1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3" fillId="3" borderId="1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right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2" fontId="3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3" fillId="3" borderId="3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</cellXfs>
  <cellStyles count="2">
    <cellStyle name="Normalno" xfId="0" builtinId="0"/>
    <cellStyle name="Zarez 2" xfId="1" xr:uid="{BB224C35-768C-4312-B958-DD56773B4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704850</xdr:colOff>
      <xdr:row>0</xdr:row>
      <xdr:rowOff>57150</xdr:rowOff>
    </xdr:from>
    <xdr:to>
      <xdr:col>1</xdr:col>
      <xdr:colOff>447675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V276"/>
  <sheetViews>
    <sheetView tabSelected="1" topLeftCell="A256" workbookViewId="0">
      <selection activeCell="C275" sqref="C275:D275"/>
    </sheetView>
  </sheetViews>
  <sheetFormatPr defaultRowHeight="15" x14ac:dyDescent="0.25"/>
  <cols>
    <col min="1" max="1" width="14.140625" style="3" customWidth="1"/>
    <col min="2" max="2" width="56.7109375" style="3" customWidth="1"/>
    <col min="3" max="3" width="14.85546875" style="3" customWidth="1"/>
    <col min="4" max="4" width="37.28515625" style="3" customWidth="1"/>
    <col min="5" max="5" width="26.140625" style="3" customWidth="1"/>
    <col min="6" max="6" width="7.42578125" style="3" customWidth="1"/>
    <col min="7" max="7" width="19.28515625" style="3" customWidth="1"/>
    <col min="8" max="8" width="31.28515625" style="3" customWidth="1"/>
    <col min="9" max="9" width="13.7109375" style="3" customWidth="1"/>
    <col min="10" max="10" width="13.42578125" style="3" customWidth="1"/>
    <col min="11" max="11" width="13.140625" style="3" customWidth="1"/>
    <col min="12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67</v>
      </c>
      <c r="I5" s="1"/>
      <c r="J5" s="1"/>
    </row>
    <row r="6" spans="1:11" x14ac:dyDescent="0.25">
      <c r="A6" s="6" t="s">
        <v>0</v>
      </c>
      <c r="I6" s="157"/>
      <c r="J6" s="157"/>
      <c r="K6" s="5"/>
    </row>
    <row r="7" spans="1:11" x14ac:dyDescent="0.25">
      <c r="A7" s="4" t="s">
        <v>66</v>
      </c>
      <c r="B7" s="7"/>
      <c r="I7" s="1"/>
      <c r="J7" s="1"/>
    </row>
    <row r="8" spans="1:11" x14ac:dyDescent="0.25">
      <c r="A8" s="6" t="s">
        <v>31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x14ac:dyDescent="0.25">
      <c r="A10" s="167" t="s">
        <v>269</v>
      </c>
      <c r="B10" s="167"/>
    </row>
    <row r="11" spans="1:11" x14ac:dyDescent="0.25">
      <c r="A11" s="168" t="s">
        <v>270</v>
      </c>
      <c r="B11" s="168"/>
    </row>
    <row r="12" spans="1:11" x14ac:dyDescent="0.25">
      <c r="A12" s="167" t="s">
        <v>271</v>
      </c>
      <c r="B12" s="167"/>
    </row>
    <row r="13" spans="1:11" x14ac:dyDescent="0.25">
      <c r="A13" s="3" t="s">
        <v>268</v>
      </c>
    </row>
    <row r="14" spans="1:11" x14ac:dyDescent="0.25">
      <c r="A14" s="165" t="s">
        <v>273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x14ac:dyDescent="0.25">
      <c r="A15" s="164" t="s">
        <v>255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x14ac:dyDescent="0.25">
      <c r="A16" s="148" t="s">
        <v>1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</row>
    <row r="17" spans="1:11" x14ac:dyDescent="0.25">
      <c r="A17" s="148" t="s">
        <v>88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x14ac:dyDescent="0.25">
      <c r="A18" s="132" t="s">
        <v>2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ht="15" customHeight="1" x14ac:dyDescent="0.25">
      <c r="A19" s="165" t="s">
        <v>89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1:11" x14ac:dyDescent="0.25">
      <c r="B20" s="166" t="s">
        <v>3</v>
      </c>
      <c r="C20" s="166"/>
      <c r="D20" s="166" t="s">
        <v>4</v>
      </c>
      <c r="E20" s="166"/>
      <c r="F20" s="166"/>
      <c r="G20" s="166"/>
      <c r="H20" s="166"/>
      <c r="I20" s="166"/>
      <c r="J20" s="166"/>
      <c r="K20" s="166"/>
    </row>
    <row r="21" spans="1:11" x14ac:dyDescent="0.25">
      <c r="B21" s="166" t="s">
        <v>5</v>
      </c>
      <c r="C21" s="166"/>
      <c r="D21" s="166" t="s">
        <v>6</v>
      </c>
      <c r="E21" s="166"/>
      <c r="F21" s="166"/>
      <c r="G21" s="166"/>
      <c r="H21" s="166"/>
      <c r="I21" s="166"/>
      <c r="J21" s="166"/>
      <c r="K21" s="166"/>
    </row>
    <row r="22" spans="1:11" x14ac:dyDescent="0.25">
      <c r="B22" s="166" t="s">
        <v>7</v>
      </c>
      <c r="C22" s="166"/>
      <c r="D22" s="166" t="s">
        <v>8</v>
      </c>
      <c r="E22" s="166"/>
      <c r="F22" s="166"/>
      <c r="G22" s="166"/>
      <c r="H22" s="166"/>
      <c r="I22" s="166"/>
      <c r="J22" s="166"/>
      <c r="K22" s="166"/>
    </row>
    <row r="23" spans="1:11" x14ac:dyDescent="0.25">
      <c r="A23" s="174" t="s">
        <v>9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</row>
    <row r="24" spans="1:11" ht="13.5" customHeight="1" x14ac:dyDescent="0.25">
      <c r="A24" s="165" t="s">
        <v>10</v>
      </c>
      <c r="B24" s="165"/>
      <c r="C24" s="165"/>
      <c r="D24" s="165"/>
      <c r="E24" s="165"/>
      <c r="F24" s="165"/>
      <c r="G24" s="165"/>
      <c r="H24" s="165"/>
      <c r="I24" s="165"/>
      <c r="J24" s="165"/>
    </row>
    <row r="25" spans="1:11" ht="13.5" customHeight="1" x14ac:dyDescent="0.25">
      <c r="A25" s="3" t="s">
        <v>11</v>
      </c>
      <c r="B25" s="8" t="s">
        <v>12</v>
      </c>
      <c r="C25" s="8"/>
      <c r="D25" s="8"/>
      <c r="E25" s="8"/>
      <c r="F25" s="8"/>
      <c r="G25" s="8"/>
      <c r="H25" s="8"/>
    </row>
    <row r="26" spans="1:11" ht="13.5" customHeight="1" x14ac:dyDescent="0.25">
      <c r="A26" s="3" t="s">
        <v>13</v>
      </c>
      <c r="B26" s="8" t="s">
        <v>14</v>
      </c>
      <c r="C26" s="8"/>
      <c r="D26" s="8"/>
      <c r="E26" s="8"/>
      <c r="F26" s="8"/>
      <c r="G26" s="8"/>
      <c r="H26" s="8"/>
    </row>
    <row r="27" spans="1:11" ht="13.5" customHeight="1" x14ac:dyDescent="0.25">
      <c r="A27" s="3" t="s">
        <v>15</v>
      </c>
      <c r="B27" s="8" t="s">
        <v>16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17</v>
      </c>
      <c r="B28" s="8" t="s">
        <v>18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19</v>
      </c>
      <c r="B29" s="8" t="s">
        <v>20</v>
      </c>
      <c r="C29" s="8"/>
      <c r="D29" s="8"/>
      <c r="E29" s="8"/>
      <c r="F29" s="8"/>
      <c r="G29" s="8"/>
      <c r="H29" s="8"/>
    </row>
    <row r="30" spans="1:11" ht="3.75" customHeight="1" x14ac:dyDescent="0.25">
      <c r="B30" s="8"/>
      <c r="C30" s="8"/>
      <c r="D30" s="8"/>
      <c r="E30" s="8"/>
      <c r="F30" s="8"/>
      <c r="G30" s="8"/>
      <c r="H30" s="8"/>
    </row>
    <row r="31" spans="1:11" x14ac:dyDescent="0.25">
      <c r="A31" s="132" t="s">
        <v>21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x14ac:dyDescent="0.25">
      <c r="A32" s="149" t="s">
        <v>22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ht="28.5" customHeight="1" x14ac:dyDescent="0.25">
      <c r="A33" s="158" t="s">
        <v>23</v>
      </c>
      <c r="B33" s="159"/>
      <c r="C33" s="158" t="s">
        <v>90</v>
      </c>
      <c r="D33" s="159"/>
      <c r="E33" s="159"/>
      <c r="F33" s="160"/>
      <c r="G33" s="158" t="s">
        <v>186</v>
      </c>
      <c r="H33" s="158" t="s">
        <v>256</v>
      </c>
      <c r="I33" s="11"/>
      <c r="J33" s="11"/>
      <c r="K33" s="11"/>
    </row>
    <row r="34" spans="1:11" ht="15" customHeight="1" x14ac:dyDescent="0.25">
      <c r="A34" s="161"/>
      <c r="B34" s="162"/>
      <c r="C34" s="161"/>
      <c r="D34" s="162"/>
      <c r="E34" s="162"/>
      <c r="F34" s="163"/>
      <c r="G34" s="161"/>
      <c r="H34" s="161"/>
      <c r="I34" s="11"/>
      <c r="J34" s="11"/>
      <c r="K34" s="11"/>
    </row>
    <row r="35" spans="1:11" x14ac:dyDescent="0.25">
      <c r="A35" s="156" t="s">
        <v>56</v>
      </c>
      <c r="B35" s="156"/>
      <c r="C35" s="178">
        <v>418210</v>
      </c>
      <c r="D35" s="179"/>
      <c r="E35" s="179"/>
      <c r="F35" s="180"/>
      <c r="G35" s="55">
        <f>F84+G109+E142+E159+E182+E212+E218+E223+E228+E239</f>
        <v>665442</v>
      </c>
      <c r="H35" s="55">
        <f>H84+H109+H123+G142+G159+G182+G201+G212+G218+G223+G228+G239</f>
        <v>202117.75</v>
      </c>
      <c r="J35" s="9"/>
    </row>
    <row r="36" spans="1:11" x14ac:dyDescent="0.25">
      <c r="A36" s="172" t="s">
        <v>240</v>
      </c>
      <c r="B36" s="173"/>
      <c r="C36" s="169">
        <v>0</v>
      </c>
      <c r="D36" s="170"/>
      <c r="E36" s="170"/>
      <c r="F36" s="171"/>
      <c r="G36" s="55">
        <f>E268</f>
        <v>13500</v>
      </c>
      <c r="H36" s="55">
        <f>G268</f>
        <v>0</v>
      </c>
      <c r="J36" s="9"/>
    </row>
    <row r="37" spans="1:11" x14ac:dyDescent="0.25">
      <c r="A37" s="156" t="s">
        <v>54</v>
      </c>
      <c r="B37" s="156"/>
      <c r="C37" s="153">
        <f>C85+C117+C143+C153+C175+C183+C192+C202+C240</f>
        <v>2971145</v>
      </c>
      <c r="D37" s="154"/>
      <c r="E37" s="154"/>
      <c r="F37" s="155"/>
      <c r="G37" s="55">
        <f>F85+G117+G124+E143+E153+E175+E183+E192+E202+E240</f>
        <v>4667836</v>
      </c>
      <c r="H37" s="55">
        <f>H85+H117+H124+G143+G153+G175+G183+G192+G202+G240</f>
        <v>4319350</v>
      </c>
      <c r="I37" s="9"/>
      <c r="J37" s="9"/>
      <c r="K37" s="9"/>
    </row>
    <row r="38" spans="1:11" x14ac:dyDescent="0.25">
      <c r="A38" s="43" t="s">
        <v>139</v>
      </c>
      <c r="B38" s="43"/>
      <c r="C38" s="153">
        <f>C144</f>
        <v>0</v>
      </c>
      <c r="D38" s="154"/>
      <c r="E38" s="154"/>
      <c r="F38" s="155"/>
      <c r="G38" s="55">
        <f>E144</f>
        <v>32500</v>
      </c>
      <c r="H38" s="55">
        <f>G144+G258</f>
        <v>34527</v>
      </c>
      <c r="I38" s="9"/>
      <c r="J38" s="9"/>
      <c r="K38" s="9"/>
    </row>
    <row r="39" spans="1:11" x14ac:dyDescent="0.25">
      <c r="A39" s="43" t="s">
        <v>140</v>
      </c>
      <c r="B39" s="43"/>
      <c r="C39" s="153">
        <f>C145+C159</f>
        <v>0</v>
      </c>
      <c r="D39" s="154"/>
      <c r="E39" s="154"/>
      <c r="F39" s="155"/>
      <c r="G39" s="55">
        <f>E145+E160+E259</f>
        <v>61973</v>
      </c>
      <c r="H39" s="55">
        <f>G145+G160+F259</f>
        <v>65473</v>
      </c>
      <c r="I39" s="9"/>
      <c r="J39" s="9"/>
      <c r="K39" s="9"/>
    </row>
    <row r="40" spans="1:11" x14ac:dyDescent="0.25">
      <c r="A40" s="156" t="s">
        <v>58</v>
      </c>
      <c r="B40" s="156"/>
      <c r="C40" s="99">
        <f>C110+C248</f>
        <v>2114705</v>
      </c>
      <c r="D40" s="100"/>
      <c r="E40" s="100"/>
      <c r="F40" s="101"/>
      <c r="G40" s="55">
        <f>F110+E248</f>
        <v>2039605</v>
      </c>
      <c r="H40" s="55">
        <f>H86+H110+G146+G184+G248+F260</f>
        <v>1600675.88</v>
      </c>
      <c r="I40" s="9"/>
      <c r="J40" s="9"/>
      <c r="K40" s="9"/>
    </row>
    <row r="41" spans="1:11" x14ac:dyDescent="0.25">
      <c r="A41" s="156" t="s">
        <v>180</v>
      </c>
      <c r="B41" s="156"/>
      <c r="C41" s="99">
        <f>C213</f>
        <v>417180</v>
      </c>
      <c r="D41" s="100"/>
      <c r="E41" s="100"/>
      <c r="F41" s="101"/>
      <c r="G41" s="55">
        <f>E213</f>
        <v>187080</v>
      </c>
      <c r="H41" s="55">
        <f>G213</f>
        <v>208930</v>
      </c>
      <c r="I41" s="9"/>
      <c r="J41" s="9"/>
      <c r="K41" s="9"/>
    </row>
    <row r="42" spans="1:11" x14ac:dyDescent="0.25">
      <c r="A42" s="138" t="s">
        <v>24</v>
      </c>
      <c r="B42" s="138"/>
      <c r="C42" s="175">
        <f>C35+C37+C38+C39+C40+C41</f>
        <v>5921240</v>
      </c>
      <c r="D42" s="176"/>
      <c r="E42" s="176"/>
      <c r="F42" s="177"/>
      <c r="G42" s="56">
        <f>SUM(G35:G41)</f>
        <v>7667936</v>
      </c>
      <c r="H42" s="56">
        <f>SUM(H35:H41)</f>
        <v>6431073.6299999999</v>
      </c>
      <c r="I42" s="13"/>
      <c r="J42" s="13"/>
      <c r="K42" s="13"/>
    </row>
    <row r="43" spans="1:11" x14ac:dyDescent="0.25">
      <c r="A43" s="132" t="s">
        <v>25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x14ac:dyDescent="0.25">
      <c r="A44" s="165" t="s">
        <v>26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5">
      <c r="A45" s="32" t="s">
        <v>27</v>
      </c>
      <c r="B45" s="32"/>
      <c r="C45" s="32"/>
      <c r="D45" s="32"/>
      <c r="E45" s="32"/>
      <c r="F45" s="57"/>
      <c r="G45" s="57"/>
      <c r="H45" s="57"/>
      <c r="I45" s="4"/>
      <c r="J45" s="4"/>
      <c r="K45" s="4"/>
    </row>
    <row r="46" spans="1:11" ht="22.5" customHeight="1" x14ac:dyDescent="0.25">
      <c r="A46" s="104" t="s">
        <v>92</v>
      </c>
      <c r="B46" s="105"/>
      <c r="C46" s="105"/>
      <c r="D46" s="105"/>
      <c r="E46" s="105"/>
      <c r="F46" s="58"/>
      <c r="G46" s="59"/>
      <c r="H46" s="59"/>
      <c r="I46" s="13"/>
      <c r="J46" s="13"/>
      <c r="K46" s="13"/>
    </row>
    <row r="47" spans="1:11" ht="30.75" customHeight="1" x14ac:dyDescent="0.25">
      <c r="A47" s="36" t="s">
        <v>37</v>
      </c>
      <c r="B47" s="37" t="s">
        <v>32</v>
      </c>
      <c r="C47" s="116" t="s">
        <v>91</v>
      </c>
      <c r="D47" s="117"/>
      <c r="E47" s="118"/>
      <c r="F47" s="106" t="s">
        <v>186</v>
      </c>
      <c r="G47" s="128"/>
      <c r="H47" s="62" t="s">
        <v>257</v>
      </c>
    </row>
    <row r="48" spans="1:11" ht="32.25" customHeight="1" x14ac:dyDescent="0.25">
      <c r="A48" s="38" t="s">
        <v>38</v>
      </c>
      <c r="B48" s="39" t="s">
        <v>93</v>
      </c>
      <c r="C48" s="99">
        <v>20000</v>
      </c>
      <c r="D48" s="107"/>
      <c r="E48" s="108"/>
      <c r="F48" s="103">
        <v>28000</v>
      </c>
      <c r="G48" s="129"/>
      <c r="H48" s="64">
        <v>0</v>
      </c>
    </row>
    <row r="49" spans="1:10" ht="25.5" customHeight="1" x14ac:dyDescent="0.25">
      <c r="A49" s="38" t="s">
        <v>13</v>
      </c>
      <c r="B49" s="40" t="s">
        <v>94</v>
      </c>
      <c r="C49" s="99">
        <v>11000</v>
      </c>
      <c r="D49" s="107"/>
      <c r="E49" s="108"/>
      <c r="F49" s="103">
        <v>11000</v>
      </c>
      <c r="G49" s="129"/>
      <c r="H49" s="64">
        <v>0</v>
      </c>
    </row>
    <row r="50" spans="1:10" ht="27" customHeight="1" x14ac:dyDescent="0.25">
      <c r="A50" s="38" t="s">
        <v>15</v>
      </c>
      <c r="B50" s="39" t="s">
        <v>95</v>
      </c>
      <c r="C50" s="99">
        <v>3500</v>
      </c>
      <c r="D50" s="107"/>
      <c r="E50" s="108"/>
      <c r="F50" s="103">
        <v>3500</v>
      </c>
      <c r="G50" s="129"/>
      <c r="H50" s="64">
        <v>0</v>
      </c>
    </row>
    <row r="51" spans="1:10" ht="24" customHeight="1" x14ac:dyDescent="0.25">
      <c r="A51" s="38" t="s">
        <v>17</v>
      </c>
      <c r="B51" s="40" t="s">
        <v>96</v>
      </c>
      <c r="C51" s="99">
        <v>6000</v>
      </c>
      <c r="D51" s="107"/>
      <c r="E51" s="108"/>
      <c r="F51" s="103">
        <v>6000</v>
      </c>
      <c r="G51" s="129"/>
      <c r="H51" s="64">
        <v>0</v>
      </c>
    </row>
    <row r="52" spans="1:10" ht="21.75" customHeight="1" x14ac:dyDescent="0.25">
      <c r="A52" s="38" t="s">
        <v>19</v>
      </c>
      <c r="B52" s="40" t="s">
        <v>97</v>
      </c>
      <c r="C52" s="99">
        <v>7100</v>
      </c>
      <c r="D52" s="100"/>
      <c r="E52" s="101"/>
      <c r="F52" s="103">
        <v>7100</v>
      </c>
      <c r="G52" s="99"/>
      <c r="H52" s="55">
        <v>7100</v>
      </c>
    </row>
    <row r="53" spans="1:10" ht="24" customHeight="1" x14ac:dyDescent="0.25">
      <c r="A53" s="38" t="s">
        <v>39</v>
      </c>
      <c r="B53" s="41" t="s">
        <v>98</v>
      </c>
      <c r="C53" s="99">
        <v>8500</v>
      </c>
      <c r="D53" s="107"/>
      <c r="E53" s="108"/>
      <c r="F53" s="103">
        <v>8500</v>
      </c>
      <c r="G53" s="129"/>
      <c r="H53" s="55">
        <v>8500</v>
      </c>
    </row>
    <row r="54" spans="1:10" ht="33" customHeight="1" x14ac:dyDescent="0.25">
      <c r="A54" s="38" t="s">
        <v>40</v>
      </c>
      <c r="B54" s="42" t="s">
        <v>99</v>
      </c>
      <c r="C54" s="99">
        <v>3000</v>
      </c>
      <c r="D54" s="107"/>
      <c r="E54" s="108"/>
      <c r="F54" s="103">
        <v>3000</v>
      </c>
      <c r="G54" s="129"/>
      <c r="H54" s="64">
        <v>0</v>
      </c>
    </row>
    <row r="55" spans="1:10" ht="28.5" customHeight="1" x14ac:dyDescent="0.25">
      <c r="A55" s="38" t="s">
        <v>41</v>
      </c>
      <c r="B55" s="42" t="s">
        <v>100</v>
      </c>
      <c r="C55" s="99">
        <v>14000</v>
      </c>
      <c r="D55" s="107"/>
      <c r="E55" s="108"/>
      <c r="F55" s="103">
        <v>14000</v>
      </c>
      <c r="G55" s="129"/>
      <c r="H55" s="64">
        <v>0</v>
      </c>
    </row>
    <row r="56" spans="1:10" ht="30" customHeight="1" x14ac:dyDescent="0.25">
      <c r="A56" s="38" t="s">
        <v>42</v>
      </c>
      <c r="B56" s="39" t="s">
        <v>101</v>
      </c>
      <c r="C56" s="99">
        <v>15000</v>
      </c>
      <c r="D56" s="100"/>
      <c r="E56" s="101"/>
      <c r="F56" s="103">
        <v>15000</v>
      </c>
      <c r="G56" s="99"/>
      <c r="H56" s="55">
        <v>17000</v>
      </c>
    </row>
    <row r="57" spans="1:10" ht="30" customHeight="1" x14ac:dyDescent="0.25">
      <c r="A57" s="38" t="s">
        <v>43</v>
      </c>
      <c r="B57" s="39" t="s">
        <v>189</v>
      </c>
      <c r="C57" s="99">
        <v>0</v>
      </c>
      <c r="D57" s="100"/>
      <c r="E57" s="101"/>
      <c r="F57" s="103">
        <v>20000</v>
      </c>
      <c r="G57" s="99"/>
      <c r="H57" s="55">
        <v>22000</v>
      </c>
    </row>
    <row r="58" spans="1:10" ht="30" customHeight="1" x14ac:dyDescent="0.25">
      <c r="A58" s="38" t="s">
        <v>44</v>
      </c>
      <c r="B58" s="39" t="s">
        <v>190</v>
      </c>
      <c r="C58" s="99">
        <v>0</v>
      </c>
      <c r="D58" s="100"/>
      <c r="E58" s="101"/>
      <c r="F58" s="103">
        <v>20950</v>
      </c>
      <c r="G58" s="99"/>
      <c r="H58" s="55">
        <v>20950</v>
      </c>
      <c r="J58" s="9"/>
    </row>
    <row r="59" spans="1:10" ht="28.5" customHeight="1" x14ac:dyDescent="0.25">
      <c r="A59" s="38" t="s">
        <v>45</v>
      </c>
      <c r="B59" s="39" t="s">
        <v>102</v>
      </c>
      <c r="C59" s="99">
        <v>9000</v>
      </c>
      <c r="D59" s="107"/>
      <c r="E59" s="108"/>
      <c r="F59" s="103">
        <v>9000</v>
      </c>
      <c r="G59" s="129"/>
      <c r="H59" s="64">
        <v>0</v>
      </c>
    </row>
    <row r="60" spans="1:10" ht="28.5" customHeight="1" x14ac:dyDescent="0.25">
      <c r="A60" s="38" t="s">
        <v>46</v>
      </c>
      <c r="B60" s="39" t="s">
        <v>103</v>
      </c>
      <c r="C60" s="99">
        <v>33180</v>
      </c>
      <c r="D60" s="107"/>
      <c r="E60" s="108"/>
      <c r="F60" s="103">
        <v>33180</v>
      </c>
      <c r="G60" s="129"/>
      <c r="H60" s="64">
        <v>0</v>
      </c>
    </row>
    <row r="61" spans="1:10" ht="28.5" customHeight="1" x14ac:dyDescent="0.25">
      <c r="A61" s="38" t="s">
        <v>47</v>
      </c>
      <c r="B61" s="39" t="s">
        <v>104</v>
      </c>
      <c r="C61" s="99">
        <v>72770</v>
      </c>
      <c r="D61" s="107"/>
      <c r="E61" s="108"/>
      <c r="F61" s="103">
        <v>72770</v>
      </c>
      <c r="G61" s="129"/>
      <c r="H61" s="64">
        <v>0</v>
      </c>
    </row>
    <row r="62" spans="1:10" ht="28.5" customHeight="1" x14ac:dyDescent="0.25">
      <c r="A62" s="38" t="s">
        <v>48</v>
      </c>
      <c r="B62" s="39" t="s">
        <v>105</v>
      </c>
      <c r="C62" s="99">
        <v>28000</v>
      </c>
      <c r="D62" s="107"/>
      <c r="E62" s="108"/>
      <c r="F62" s="103">
        <v>28000</v>
      </c>
      <c r="G62" s="129"/>
      <c r="H62" s="55">
        <v>28000</v>
      </c>
    </row>
    <row r="63" spans="1:10" ht="28.5" customHeight="1" x14ac:dyDescent="0.25">
      <c r="A63" s="38" t="s">
        <v>79</v>
      </c>
      <c r="B63" s="39" t="s">
        <v>188</v>
      </c>
      <c r="C63" s="99">
        <v>0</v>
      </c>
      <c r="D63" s="100"/>
      <c r="E63" s="101"/>
      <c r="F63" s="103">
        <v>22000</v>
      </c>
      <c r="G63" s="129"/>
      <c r="H63" s="55">
        <v>22000</v>
      </c>
    </row>
    <row r="64" spans="1:10" ht="28.5" customHeight="1" x14ac:dyDescent="0.25">
      <c r="A64" s="38" t="s">
        <v>109</v>
      </c>
      <c r="B64" s="39" t="s">
        <v>106</v>
      </c>
      <c r="C64" s="99">
        <v>10000</v>
      </c>
      <c r="D64" s="107"/>
      <c r="E64" s="108"/>
      <c r="F64" s="103">
        <v>10000</v>
      </c>
      <c r="G64" s="129"/>
      <c r="H64" s="55">
        <v>3766.5</v>
      </c>
    </row>
    <row r="65" spans="1:8" ht="28.5" customHeight="1" x14ac:dyDescent="0.25">
      <c r="A65" s="38" t="s">
        <v>111</v>
      </c>
      <c r="B65" s="39" t="s">
        <v>107</v>
      </c>
      <c r="C65" s="99">
        <v>4300</v>
      </c>
      <c r="D65" s="107"/>
      <c r="E65" s="108"/>
      <c r="F65" s="103">
        <v>11500</v>
      </c>
      <c r="G65" s="129"/>
      <c r="H65" s="64">
        <v>0</v>
      </c>
    </row>
    <row r="66" spans="1:8" ht="28.5" customHeight="1" x14ac:dyDescent="0.25">
      <c r="A66" s="38" t="s">
        <v>113</v>
      </c>
      <c r="B66" s="39" t="s">
        <v>214</v>
      </c>
      <c r="C66" s="99">
        <v>0</v>
      </c>
      <c r="D66" s="100"/>
      <c r="E66" s="101"/>
      <c r="F66" s="99">
        <v>20000</v>
      </c>
      <c r="G66" s="100"/>
      <c r="H66" s="55">
        <v>20000</v>
      </c>
    </row>
    <row r="67" spans="1:8" ht="28.5" customHeight="1" x14ac:dyDescent="0.25">
      <c r="A67" s="38" t="s">
        <v>115</v>
      </c>
      <c r="B67" s="39" t="s">
        <v>108</v>
      </c>
      <c r="C67" s="99">
        <v>15000</v>
      </c>
      <c r="D67" s="107"/>
      <c r="E67" s="108"/>
      <c r="F67" s="103">
        <v>15000</v>
      </c>
      <c r="G67" s="129"/>
      <c r="H67" s="55">
        <v>15000</v>
      </c>
    </row>
    <row r="68" spans="1:8" ht="28.5" customHeight="1" x14ac:dyDescent="0.25">
      <c r="A68" s="38" t="s">
        <v>117</v>
      </c>
      <c r="B68" s="39" t="s">
        <v>110</v>
      </c>
      <c r="C68" s="99">
        <v>10000</v>
      </c>
      <c r="D68" s="107"/>
      <c r="E68" s="108"/>
      <c r="F68" s="103">
        <v>0</v>
      </c>
      <c r="G68" s="129"/>
      <c r="H68" s="64">
        <v>0</v>
      </c>
    </row>
    <row r="69" spans="1:8" ht="28.5" customHeight="1" x14ac:dyDescent="0.25">
      <c r="A69" s="38" t="s">
        <v>191</v>
      </c>
      <c r="B69" s="39" t="s">
        <v>112</v>
      </c>
      <c r="C69" s="99">
        <v>280000</v>
      </c>
      <c r="D69" s="107"/>
      <c r="E69" s="108"/>
      <c r="F69" s="103">
        <v>280000</v>
      </c>
      <c r="G69" s="129"/>
      <c r="H69" s="55">
        <v>198000</v>
      </c>
    </row>
    <row r="70" spans="1:8" ht="28.5" customHeight="1" x14ac:dyDescent="0.25">
      <c r="A70" s="38" t="s">
        <v>192</v>
      </c>
      <c r="B70" s="39" t="s">
        <v>114</v>
      </c>
      <c r="C70" s="99">
        <v>6000</v>
      </c>
      <c r="D70" s="107"/>
      <c r="E70" s="108"/>
      <c r="F70" s="103">
        <v>6000</v>
      </c>
      <c r="G70" s="129"/>
      <c r="H70" s="55">
        <v>6000</v>
      </c>
    </row>
    <row r="71" spans="1:8" ht="28.5" customHeight="1" x14ac:dyDescent="0.25">
      <c r="A71" s="38" t="s">
        <v>193</v>
      </c>
      <c r="B71" s="39" t="s">
        <v>116</v>
      </c>
      <c r="C71" s="99">
        <v>5000</v>
      </c>
      <c r="D71" s="107"/>
      <c r="E71" s="108"/>
      <c r="F71" s="110">
        <v>0</v>
      </c>
      <c r="G71" s="131"/>
      <c r="H71" s="64">
        <v>0</v>
      </c>
    </row>
    <row r="72" spans="1:8" ht="28.5" customHeight="1" x14ac:dyDescent="0.25">
      <c r="A72" s="38" t="s">
        <v>194</v>
      </c>
      <c r="B72" s="39" t="s">
        <v>118</v>
      </c>
      <c r="C72" s="99">
        <v>40000</v>
      </c>
      <c r="D72" s="107"/>
      <c r="E72" s="108"/>
      <c r="F72" s="113">
        <v>40000</v>
      </c>
      <c r="G72" s="114"/>
      <c r="H72" s="55">
        <v>97500</v>
      </c>
    </row>
    <row r="73" spans="1:8" ht="28.5" customHeight="1" x14ac:dyDescent="0.25">
      <c r="A73" s="38" t="s">
        <v>195</v>
      </c>
      <c r="B73" s="39" t="s">
        <v>119</v>
      </c>
      <c r="C73" s="99">
        <v>1200</v>
      </c>
      <c r="D73" s="107"/>
      <c r="E73" s="108"/>
      <c r="F73" s="113">
        <v>1200</v>
      </c>
      <c r="G73" s="114"/>
      <c r="H73" s="55">
        <v>3000</v>
      </c>
    </row>
    <row r="74" spans="1:8" ht="28.5" customHeight="1" x14ac:dyDescent="0.25">
      <c r="A74" s="38" t="s">
        <v>197</v>
      </c>
      <c r="B74" s="49" t="s">
        <v>196</v>
      </c>
      <c r="C74" s="99">
        <v>0</v>
      </c>
      <c r="D74" s="100"/>
      <c r="E74" s="101"/>
      <c r="F74" s="103">
        <v>82800</v>
      </c>
      <c r="G74" s="99"/>
      <c r="H74" s="55">
        <v>82800</v>
      </c>
    </row>
    <row r="75" spans="1:8" ht="28.5" customHeight="1" x14ac:dyDescent="0.25">
      <c r="A75" s="38" t="s">
        <v>199</v>
      </c>
      <c r="B75" s="49" t="s">
        <v>198</v>
      </c>
      <c r="C75" s="99">
        <v>0</v>
      </c>
      <c r="D75" s="100"/>
      <c r="E75" s="101"/>
      <c r="F75" s="113">
        <v>3125</v>
      </c>
      <c r="G75" s="97"/>
      <c r="H75" s="55">
        <v>3125</v>
      </c>
    </row>
    <row r="76" spans="1:8" ht="28.5" customHeight="1" x14ac:dyDescent="0.25">
      <c r="A76" s="38" t="s">
        <v>200</v>
      </c>
      <c r="B76" s="39" t="s">
        <v>202</v>
      </c>
      <c r="C76" s="99">
        <v>0</v>
      </c>
      <c r="D76" s="100"/>
      <c r="E76" s="101"/>
      <c r="F76" s="97">
        <v>7500</v>
      </c>
      <c r="G76" s="98"/>
      <c r="H76" s="55">
        <v>7500</v>
      </c>
    </row>
    <row r="77" spans="1:8" ht="28.5" customHeight="1" x14ac:dyDescent="0.25">
      <c r="A77" s="38" t="s">
        <v>201</v>
      </c>
      <c r="B77" s="39" t="s">
        <v>203</v>
      </c>
      <c r="C77" s="99">
        <v>0</v>
      </c>
      <c r="D77" s="100"/>
      <c r="E77" s="101"/>
      <c r="F77" s="97">
        <v>7500</v>
      </c>
      <c r="G77" s="98"/>
      <c r="H77" s="55">
        <v>7500</v>
      </c>
    </row>
    <row r="78" spans="1:8" ht="28.5" customHeight="1" x14ac:dyDescent="0.25">
      <c r="A78" s="38" t="s">
        <v>204</v>
      </c>
      <c r="B78" s="39" t="s">
        <v>205</v>
      </c>
      <c r="C78" s="99">
        <v>0</v>
      </c>
      <c r="D78" s="100"/>
      <c r="E78" s="101"/>
      <c r="F78" s="97">
        <v>7500</v>
      </c>
      <c r="G78" s="98"/>
      <c r="H78" s="55">
        <v>7500</v>
      </c>
    </row>
    <row r="79" spans="1:8" ht="28.5" customHeight="1" x14ac:dyDescent="0.25">
      <c r="A79" s="38" t="s">
        <v>207</v>
      </c>
      <c r="B79" s="39" t="s">
        <v>206</v>
      </c>
      <c r="C79" s="99">
        <v>0</v>
      </c>
      <c r="D79" s="100"/>
      <c r="E79" s="101"/>
      <c r="F79" s="97">
        <v>16250</v>
      </c>
      <c r="G79" s="98"/>
      <c r="H79" s="64">
        <v>0</v>
      </c>
    </row>
    <row r="80" spans="1:8" ht="28.5" customHeight="1" x14ac:dyDescent="0.25">
      <c r="A80" s="38" t="s">
        <v>208</v>
      </c>
      <c r="B80" s="49" t="s">
        <v>209</v>
      </c>
      <c r="C80" s="99">
        <v>0</v>
      </c>
      <c r="D80" s="100"/>
      <c r="E80" s="101"/>
      <c r="F80" s="97">
        <v>15000</v>
      </c>
      <c r="G80" s="98"/>
      <c r="H80" s="55">
        <v>15000</v>
      </c>
    </row>
    <row r="81" spans="1:11" ht="28.5" customHeight="1" x14ac:dyDescent="0.25">
      <c r="A81" s="38" t="s">
        <v>211</v>
      </c>
      <c r="B81" s="49" t="s">
        <v>210</v>
      </c>
      <c r="C81" s="99">
        <v>0</v>
      </c>
      <c r="D81" s="100"/>
      <c r="E81" s="101"/>
      <c r="F81" s="97">
        <v>15000</v>
      </c>
      <c r="G81" s="98"/>
      <c r="H81" s="55">
        <v>15000</v>
      </c>
    </row>
    <row r="82" spans="1:11" ht="28.5" customHeight="1" x14ac:dyDescent="0.25">
      <c r="A82" s="38" t="s">
        <v>213</v>
      </c>
      <c r="B82" s="49" t="s">
        <v>212</v>
      </c>
      <c r="C82" s="97">
        <v>0</v>
      </c>
      <c r="D82" s="98"/>
      <c r="E82" s="102"/>
      <c r="F82" s="97">
        <v>25000</v>
      </c>
      <c r="G82" s="98"/>
      <c r="H82" s="64">
        <v>0</v>
      </c>
    </row>
    <row r="83" spans="1:11" ht="14.25" customHeight="1" x14ac:dyDescent="0.25">
      <c r="A83" s="90" t="s">
        <v>28</v>
      </c>
      <c r="B83" s="91"/>
      <c r="C83" s="123">
        <f>SUM(C48:C73)</f>
        <v>602550</v>
      </c>
      <c r="D83" s="124"/>
      <c r="E83" s="125"/>
      <c r="F83" s="123">
        <f>SUM(F48:F82)</f>
        <v>865375</v>
      </c>
      <c r="G83" s="124"/>
      <c r="H83" s="78">
        <f>SUM(H48:H82)</f>
        <v>607241.5</v>
      </c>
      <c r="I83" s="79"/>
    </row>
    <row r="84" spans="1:11" ht="28.5" customHeight="1" x14ac:dyDescent="0.25">
      <c r="A84" s="24" t="s">
        <v>29</v>
      </c>
      <c r="B84" s="25" t="s">
        <v>52</v>
      </c>
      <c r="C84" s="120">
        <v>261120</v>
      </c>
      <c r="D84" s="120"/>
      <c r="E84" s="120"/>
      <c r="F84" s="120">
        <v>503695</v>
      </c>
      <c r="G84" s="120"/>
      <c r="H84" s="33">
        <v>93291.5</v>
      </c>
    </row>
    <row r="85" spans="1:11" ht="15.75" customHeight="1" x14ac:dyDescent="0.25">
      <c r="A85" s="7"/>
      <c r="B85" s="8" t="s">
        <v>120</v>
      </c>
      <c r="C85" s="121" t="s">
        <v>121</v>
      </c>
      <c r="D85" s="121"/>
      <c r="E85" s="121"/>
      <c r="F85" s="119">
        <v>361680</v>
      </c>
      <c r="G85" s="119"/>
      <c r="H85" s="26">
        <v>262920</v>
      </c>
      <c r="I85" s="26"/>
      <c r="J85" s="26"/>
      <c r="K85" s="27"/>
    </row>
    <row r="86" spans="1:11" ht="15.75" customHeight="1" x14ac:dyDescent="0.25">
      <c r="A86" s="7"/>
      <c r="B86" s="8" t="s">
        <v>259</v>
      </c>
      <c r="C86" s="121" t="s">
        <v>260</v>
      </c>
      <c r="D86" s="121"/>
      <c r="E86" s="121"/>
      <c r="F86" s="119">
        <v>0</v>
      </c>
      <c r="G86" s="119"/>
      <c r="H86" s="26">
        <v>251030</v>
      </c>
      <c r="I86" s="26"/>
      <c r="J86" s="26"/>
      <c r="K86" s="27"/>
    </row>
    <row r="87" spans="1:11" ht="15.75" customHeight="1" x14ac:dyDescent="0.25">
      <c r="A87" s="104" t="s">
        <v>122</v>
      </c>
      <c r="B87" s="105"/>
      <c r="C87" s="105"/>
      <c r="D87" s="105"/>
      <c r="E87" s="105"/>
      <c r="F87" s="60"/>
      <c r="G87" s="61"/>
      <c r="H87" s="61"/>
      <c r="I87" s="26"/>
      <c r="J87" s="26"/>
      <c r="K87" s="27"/>
    </row>
    <row r="88" spans="1:11" ht="40.5" customHeight="1" x14ac:dyDescent="0.25">
      <c r="A88" s="36" t="s">
        <v>37</v>
      </c>
      <c r="B88" s="37" t="s">
        <v>32</v>
      </c>
      <c r="C88" s="116" t="s">
        <v>91</v>
      </c>
      <c r="D88" s="117"/>
      <c r="E88" s="118"/>
      <c r="F88" s="106" t="s">
        <v>186</v>
      </c>
      <c r="G88" s="128"/>
      <c r="H88" s="74" t="s">
        <v>257</v>
      </c>
      <c r="I88" s="26"/>
      <c r="J88" s="26"/>
      <c r="K88" s="27"/>
    </row>
    <row r="89" spans="1:11" ht="35.25" customHeight="1" x14ac:dyDescent="0.25">
      <c r="A89" s="38" t="s">
        <v>38</v>
      </c>
      <c r="B89" s="39" t="s">
        <v>123</v>
      </c>
      <c r="C89" s="99">
        <v>2502</v>
      </c>
      <c r="D89" s="107"/>
      <c r="E89" s="108"/>
      <c r="F89" s="103">
        <v>2502</v>
      </c>
      <c r="G89" s="129"/>
      <c r="H89" s="53">
        <v>2502</v>
      </c>
      <c r="I89" s="26"/>
      <c r="J89" s="26"/>
      <c r="K89" s="27"/>
    </row>
    <row r="90" spans="1:11" ht="33" customHeight="1" x14ac:dyDescent="0.25">
      <c r="A90" s="38" t="s">
        <v>13</v>
      </c>
      <c r="B90" s="39" t="s">
        <v>124</v>
      </c>
      <c r="C90" s="99">
        <v>2503</v>
      </c>
      <c r="D90" s="107"/>
      <c r="E90" s="108"/>
      <c r="F90" s="103" t="s">
        <v>215</v>
      </c>
      <c r="G90" s="129"/>
      <c r="H90" s="53">
        <v>2503</v>
      </c>
      <c r="I90" s="26"/>
      <c r="J90" s="26"/>
      <c r="K90" s="27"/>
    </row>
    <row r="91" spans="1:11" ht="15.75" customHeight="1" x14ac:dyDescent="0.25">
      <c r="A91" s="184" t="s">
        <v>15</v>
      </c>
      <c r="B91" s="182" t="s">
        <v>125</v>
      </c>
      <c r="C91" s="142">
        <v>480000</v>
      </c>
      <c r="D91" s="143"/>
      <c r="E91" s="144"/>
      <c r="F91" s="103" t="s">
        <v>216</v>
      </c>
      <c r="G91" s="99"/>
      <c r="H91" s="189">
        <v>600267.88</v>
      </c>
      <c r="I91" s="26"/>
      <c r="J91" s="26"/>
      <c r="K91" s="27"/>
    </row>
    <row r="92" spans="1:11" ht="47.25" customHeight="1" x14ac:dyDescent="0.25">
      <c r="A92" s="185"/>
      <c r="B92" s="183"/>
      <c r="C92" s="145"/>
      <c r="D92" s="146"/>
      <c r="E92" s="147"/>
      <c r="F92" s="103"/>
      <c r="G92" s="99"/>
      <c r="H92" s="190"/>
      <c r="I92" s="26"/>
      <c r="J92" s="26"/>
      <c r="K92" s="27"/>
    </row>
    <row r="93" spans="1:11" ht="33.75" customHeight="1" x14ac:dyDescent="0.25">
      <c r="A93" s="141" t="s">
        <v>17</v>
      </c>
      <c r="B93" s="139" t="s">
        <v>126</v>
      </c>
      <c r="C93" s="142">
        <v>23000</v>
      </c>
      <c r="D93" s="143"/>
      <c r="E93" s="144"/>
      <c r="F93" s="103" t="s">
        <v>217</v>
      </c>
      <c r="G93" s="99"/>
      <c r="H93" s="189">
        <v>26400</v>
      </c>
      <c r="I93" s="26"/>
      <c r="J93" s="26"/>
      <c r="K93" s="27"/>
    </row>
    <row r="94" spans="1:11" ht="24.75" customHeight="1" x14ac:dyDescent="0.25">
      <c r="A94" s="141"/>
      <c r="B94" s="140"/>
      <c r="C94" s="145"/>
      <c r="D94" s="146"/>
      <c r="E94" s="147"/>
      <c r="F94" s="103"/>
      <c r="G94" s="99"/>
      <c r="H94" s="190"/>
      <c r="I94" s="26"/>
      <c r="J94" s="26"/>
      <c r="K94" s="27"/>
    </row>
    <row r="95" spans="1:11" ht="24.75" customHeight="1" x14ac:dyDescent="0.25">
      <c r="A95" s="141" t="s">
        <v>19</v>
      </c>
      <c r="B95" s="139" t="s">
        <v>127</v>
      </c>
      <c r="C95" s="142">
        <v>4000</v>
      </c>
      <c r="D95" s="143"/>
      <c r="E95" s="144"/>
      <c r="F95" s="103" t="s">
        <v>218</v>
      </c>
      <c r="G95" s="99"/>
      <c r="H95" s="189">
        <v>0</v>
      </c>
      <c r="I95" s="26"/>
      <c r="J95" s="26"/>
      <c r="K95" s="27"/>
    </row>
    <row r="96" spans="1:11" ht="24.75" customHeight="1" x14ac:dyDescent="0.25">
      <c r="A96" s="141"/>
      <c r="B96" s="140"/>
      <c r="C96" s="145"/>
      <c r="D96" s="146"/>
      <c r="E96" s="147"/>
      <c r="F96" s="103"/>
      <c r="G96" s="99"/>
      <c r="H96" s="190"/>
      <c r="I96" s="26"/>
      <c r="J96" s="26"/>
      <c r="K96" s="27"/>
    </row>
    <row r="97" spans="1:11" ht="24.75" customHeight="1" x14ac:dyDescent="0.25">
      <c r="A97" s="141" t="s">
        <v>39</v>
      </c>
      <c r="B97" s="139" t="s">
        <v>128</v>
      </c>
      <c r="C97" s="142">
        <v>12000</v>
      </c>
      <c r="D97" s="143"/>
      <c r="E97" s="144"/>
      <c r="F97" s="103" t="s">
        <v>219</v>
      </c>
      <c r="G97" s="99"/>
      <c r="H97" s="189">
        <v>0</v>
      </c>
      <c r="I97" s="26"/>
      <c r="J97" s="26"/>
      <c r="K97" s="27"/>
    </row>
    <row r="98" spans="1:11" ht="36" customHeight="1" x14ac:dyDescent="0.25">
      <c r="A98" s="141"/>
      <c r="B98" s="140"/>
      <c r="C98" s="145"/>
      <c r="D98" s="146"/>
      <c r="E98" s="147"/>
      <c r="F98" s="103"/>
      <c r="G98" s="99"/>
      <c r="H98" s="190"/>
      <c r="I98" s="26"/>
      <c r="J98" s="26"/>
      <c r="K98" s="27"/>
    </row>
    <row r="99" spans="1:11" ht="24.75" customHeight="1" x14ac:dyDescent="0.25">
      <c r="A99" s="47" t="s">
        <v>40</v>
      </c>
      <c r="B99" s="45" t="s">
        <v>129</v>
      </c>
      <c r="C99" s="99">
        <v>233700</v>
      </c>
      <c r="D99" s="100"/>
      <c r="E99" s="101"/>
      <c r="F99" s="111" t="s">
        <v>220</v>
      </c>
      <c r="G99" s="130"/>
      <c r="H99" s="63">
        <v>134000</v>
      </c>
      <c r="I99" s="26"/>
      <c r="J99" s="26"/>
      <c r="K99" s="27"/>
    </row>
    <row r="100" spans="1:11" ht="24.75" customHeight="1" x14ac:dyDescent="0.25">
      <c r="A100" s="47" t="s">
        <v>41</v>
      </c>
      <c r="B100" s="48" t="s">
        <v>130</v>
      </c>
      <c r="C100" s="103">
        <v>10000</v>
      </c>
      <c r="D100" s="103"/>
      <c r="E100" s="103"/>
      <c r="F100" s="111" t="s">
        <v>221</v>
      </c>
      <c r="G100" s="130"/>
      <c r="H100" s="63">
        <v>6000</v>
      </c>
      <c r="I100" s="26"/>
      <c r="J100" s="26"/>
      <c r="K100" s="27"/>
    </row>
    <row r="101" spans="1:11" ht="24.75" customHeight="1" x14ac:dyDescent="0.25">
      <c r="A101" s="47" t="s">
        <v>42</v>
      </c>
      <c r="B101" s="45" t="s">
        <v>74</v>
      </c>
      <c r="C101" s="103">
        <v>118377</v>
      </c>
      <c r="D101" s="103"/>
      <c r="E101" s="103"/>
      <c r="F101" s="111" t="s">
        <v>251</v>
      </c>
      <c r="G101" s="130"/>
      <c r="H101" s="63">
        <v>106911.14</v>
      </c>
      <c r="I101" s="26"/>
      <c r="J101" s="26"/>
      <c r="K101" s="27"/>
    </row>
    <row r="102" spans="1:11" ht="24.75" customHeight="1" x14ac:dyDescent="0.25">
      <c r="A102" s="47" t="s">
        <v>43</v>
      </c>
      <c r="B102" s="45" t="s">
        <v>75</v>
      </c>
      <c r="C102" s="103">
        <v>117201</v>
      </c>
      <c r="D102" s="103"/>
      <c r="E102" s="103"/>
      <c r="F102" s="111" t="s">
        <v>250</v>
      </c>
      <c r="G102" s="130"/>
      <c r="H102" s="63">
        <v>89895.96</v>
      </c>
      <c r="I102" s="26"/>
      <c r="J102" s="26"/>
      <c r="K102" s="27"/>
    </row>
    <row r="103" spans="1:11" ht="24.75" customHeight="1" x14ac:dyDescent="0.25">
      <c r="A103" s="47" t="s">
        <v>44</v>
      </c>
      <c r="B103" s="45" t="s">
        <v>76</v>
      </c>
      <c r="C103" s="103">
        <v>9816</v>
      </c>
      <c r="D103" s="103"/>
      <c r="E103" s="103"/>
      <c r="F103" s="111" t="s">
        <v>249</v>
      </c>
      <c r="G103" s="130"/>
      <c r="H103" s="63">
        <v>5595.13</v>
      </c>
      <c r="I103" s="26"/>
      <c r="J103" s="26"/>
      <c r="K103" s="27"/>
    </row>
    <row r="104" spans="1:11" ht="24.75" customHeight="1" x14ac:dyDescent="0.25">
      <c r="A104" s="47" t="s">
        <v>45</v>
      </c>
      <c r="B104" s="45" t="s">
        <v>77</v>
      </c>
      <c r="C104" s="103">
        <v>39305</v>
      </c>
      <c r="D104" s="103"/>
      <c r="E104" s="103"/>
      <c r="F104" s="111" t="s">
        <v>248</v>
      </c>
      <c r="G104" s="130"/>
      <c r="H104" s="63">
        <v>62471.35</v>
      </c>
      <c r="I104" s="26"/>
      <c r="J104" s="26"/>
      <c r="K104" s="27"/>
    </row>
    <row r="105" spans="1:11" ht="24.75" customHeight="1" x14ac:dyDescent="0.25">
      <c r="A105" s="47" t="s">
        <v>46</v>
      </c>
      <c r="B105" s="44" t="s">
        <v>131</v>
      </c>
      <c r="C105" s="103">
        <v>11936</v>
      </c>
      <c r="D105" s="103"/>
      <c r="E105" s="103"/>
      <c r="F105" s="111" t="s">
        <v>247</v>
      </c>
      <c r="G105" s="130"/>
      <c r="H105" s="63">
        <v>13842.55</v>
      </c>
      <c r="I105" s="26"/>
      <c r="J105" s="26"/>
      <c r="K105" s="27"/>
    </row>
    <row r="106" spans="1:11" ht="15.75" customHeight="1" x14ac:dyDescent="0.25">
      <c r="A106" s="47" t="s">
        <v>47</v>
      </c>
      <c r="B106" s="46" t="s">
        <v>78</v>
      </c>
      <c r="C106" s="103">
        <v>23365</v>
      </c>
      <c r="D106" s="103"/>
      <c r="E106" s="103"/>
      <c r="F106" s="111" t="s">
        <v>246</v>
      </c>
      <c r="G106" s="130"/>
      <c r="H106" s="63">
        <v>12848.87</v>
      </c>
      <c r="I106" s="26"/>
      <c r="J106" s="26"/>
      <c r="K106" s="27"/>
    </row>
    <row r="107" spans="1:11" ht="15.75" customHeight="1" x14ac:dyDescent="0.25">
      <c r="A107" s="47" t="s">
        <v>48</v>
      </c>
      <c r="B107" s="46" t="s">
        <v>132</v>
      </c>
      <c r="C107" s="103">
        <v>27000</v>
      </c>
      <c r="D107" s="103"/>
      <c r="E107" s="103"/>
      <c r="F107" s="111" t="s">
        <v>222</v>
      </c>
      <c r="G107" s="130"/>
      <c r="H107" s="63">
        <v>19158</v>
      </c>
      <c r="I107" s="26"/>
      <c r="J107" s="26"/>
      <c r="K107" s="27"/>
    </row>
    <row r="108" spans="1:11" ht="14.25" customHeight="1" x14ac:dyDescent="0.25">
      <c r="A108" s="90" t="s">
        <v>28</v>
      </c>
      <c r="B108" s="91"/>
      <c r="C108" s="123">
        <f>C89+C90+C91+C93+C95+C97+C99+C100+C101+C102+C103+C104+C105+C106+C107</f>
        <v>1114705</v>
      </c>
      <c r="D108" s="124"/>
      <c r="E108" s="125"/>
      <c r="F108" s="123" t="s">
        <v>252</v>
      </c>
      <c r="G108" s="124"/>
      <c r="H108" s="56">
        <f>SUM(H89:H107)</f>
        <v>1082395.8800000001</v>
      </c>
    </row>
    <row r="109" spans="1:11" ht="14.25" customHeight="1" x14ac:dyDescent="0.25">
      <c r="A109" s="69"/>
      <c r="B109" s="14" t="s">
        <v>253</v>
      </c>
      <c r="C109" s="70"/>
      <c r="D109" s="70"/>
      <c r="E109" s="71">
        <v>0</v>
      </c>
      <c r="F109" s="70"/>
      <c r="G109" s="71">
        <v>19400</v>
      </c>
      <c r="H109" s="65">
        <v>0</v>
      </c>
    </row>
    <row r="110" spans="1:11" ht="17.25" customHeight="1" x14ac:dyDescent="0.25">
      <c r="A110" s="24" t="s">
        <v>29</v>
      </c>
      <c r="B110" s="8" t="s">
        <v>80</v>
      </c>
      <c r="C110" s="122">
        <v>1114705</v>
      </c>
      <c r="D110" s="122"/>
      <c r="E110" s="122"/>
      <c r="F110" s="122">
        <v>1039605</v>
      </c>
      <c r="G110" s="122"/>
      <c r="H110" s="72">
        <v>1082395.8799999999</v>
      </c>
      <c r="I110" s="72"/>
      <c r="J110" s="26"/>
      <c r="K110" s="27"/>
    </row>
    <row r="111" spans="1:11" ht="15.75" customHeight="1" x14ac:dyDescent="0.25">
      <c r="A111" s="104" t="s">
        <v>133</v>
      </c>
      <c r="B111" s="105"/>
      <c r="C111" s="105"/>
      <c r="D111" s="105"/>
      <c r="E111" s="105"/>
      <c r="F111" s="60"/>
      <c r="G111" s="61"/>
      <c r="H111" s="61"/>
      <c r="I111" s="26"/>
      <c r="J111" s="26"/>
      <c r="K111" s="27"/>
    </row>
    <row r="112" spans="1:11" ht="29.25" customHeight="1" x14ac:dyDescent="0.25">
      <c r="A112" s="36" t="s">
        <v>37</v>
      </c>
      <c r="B112" s="37" t="s">
        <v>32</v>
      </c>
      <c r="C112" s="116" t="s">
        <v>91</v>
      </c>
      <c r="D112" s="117"/>
      <c r="E112" s="118"/>
      <c r="F112" s="106" t="s">
        <v>186</v>
      </c>
      <c r="G112" s="106"/>
      <c r="H112" s="74" t="s">
        <v>256</v>
      </c>
      <c r="I112" s="26"/>
      <c r="J112" s="26"/>
      <c r="K112" s="27"/>
    </row>
    <row r="113" spans="1:11" ht="15.75" customHeight="1" x14ac:dyDescent="0.25">
      <c r="A113" s="38" t="s">
        <v>38</v>
      </c>
      <c r="B113" s="40" t="s">
        <v>134</v>
      </c>
      <c r="C113" s="99">
        <v>1867280</v>
      </c>
      <c r="D113" s="107"/>
      <c r="E113" s="108" t="s">
        <v>84</v>
      </c>
      <c r="F113" s="111" t="s">
        <v>84</v>
      </c>
      <c r="G113" s="112"/>
      <c r="H113" s="63">
        <v>1867280</v>
      </c>
      <c r="I113" s="26"/>
      <c r="J113" s="26"/>
      <c r="K113" s="27"/>
    </row>
    <row r="114" spans="1:11" ht="15.75" customHeight="1" x14ac:dyDescent="0.25">
      <c r="A114" s="38" t="s">
        <v>13</v>
      </c>
      <c r="B114" s="40" t="s">
        <v>64</v>
      </c>
      <c r="C114" s="99">
        <v>33180</v>
      </c>
      <c r="D114" s="107"/>
      <c r="E114" s="108" t="s">
        <v>85</v>
      </c>
      <c r="F114" s="111" t="s">
        <v>85</v>
      </c>
      <c r="G114" s="112"/>
      <c r="H114" s="63">
        <v>33180</v>
      </c>
      <c r="I114" s="26"/>
      <c r="J114" s="26"/>
      <c r="K114" s="27"/>
    </row>
    <row r="115" spans="1:11" ht="15.75" customHeight="1" x14ac:dyDescent="0.25">
      <c r="A115" s="38" t="s">
        <v>15</v>
      </c>
      <c r="B115" s="40" t="s">
        <v>86</v>
      </c>
      <c r="C115" s="99">
        <v>33180</v>
      </c>
      <c r="D115" s="107"/>
      <c r="E115" s="108"/>
      <c r="F115" s="111" t="s">
        <v>85</v>
      </c>
      <c r="G115" s="112"/>
      <c r="H115" s="63">
        <v>33180</v>
      </c>
      <c r="I115" s="26"/>
      <c r="J115" s="26"/>
      <c r="K115" s="27"/>
    </row>
    <row r="116" spans="1:11" ht="15.75" customHeight="1" x14ac:dyDescent="0.25">
      <c r="A116" s="90" t="s">
        <v>28</v>
      </c>
      <c r="B116" s="91"/>
      <c r="C116" s="123">
        <f>C113+C114+C115</f>
        <v>1933640</v>
      </c>
      <c r="D116" s="124"/>
      <c r="E116" s="125"/>
      <c r="F116" s="95" t="s">
        <v>223</v>
      </c>
      <c r="G116" s="96"/>
      <c r="H116" s="75">
        <f>SUM(H113:H115)</f>
        <v>1933640</v>
      </c>
      <c r="I116" s="26"/>
      <c r="J116" s="26"/>
      <c r="K116" s="27"/>
    </row>
    <row r="117" spans="1:11" ht="27" customHeight="1" x14ac:dyDescent="0.25">
      <c r="A117" s="24" t="s">
        <v>29</v>
      </c>
      <c r="B117" s="25" t="s">
        <v>49</v>
      </c>
      <c r="C117" s="120">
        <v>1933640</v>
      </c>
      <c r="D117" s="120"/>
      <c r="E117" s="120"/>
      <c r="F117" s="8"/>
      <c r="G117" s="12">
        <v>1933640</v>
      </c>
      <c r="H117" s="12">
        <v>1933640</v>
      </c>
      <c r="I117" s="26"/>
      <c r="J117" s="26"/>
      <c r="K117" s="27"/>
    </row>
    <row r="118" spans="1:11" ht="14.25" customHeight="1" x14ac:dyDescent="0.25">
      <c r="A118" s="104" t="s">
        <v>241</v>
      </c>
      <c r="B118" s="105"/>
      <c r="C118" s="105"/>
      <c r="D118" s="105"/>
      <c r="E118" s="105"/>
      <c r="F118" s="60"/>
      <c r="G118" s="61"/>
      <c r="H118" s="76"/>
      <c r="I118" s="27"/>
      <c r="J118" s="27"/>
      <c r="K118" s="27"/>
    </row>
    <row r="119" spans="1:11" ht="33.75" customHeight="1" x14ac:dyDescent="0.25">
      <c r="A119" s="36" t="s">
        <v>37</v>
      </c>
      <c r="B119" s="37" t="s">
        <v>32</v>
      </c>
      <c r="C119" s="116" t="s">
        <v>91</v>
      </c>
      <c r="D119" s="117"/>
      <c r="E119" s="118"/>
      <c r="F119" s="106" t="s">
        <v>186</v>
      </c>
      <c r="G119" s="106"/>
      <c r="H119" s="89" t="s">
        <v>256</v>
      </c>
      <c r="I119" s="27"/>
      <c r="J119" s="27"/>
      <c r="K119" s="27"/>
    </row>
    <row r="120" spans="1:11" ht="14.25" customHeight="1" x14ac:dyDescent="0.25">
      <c r="A120" s="38" t="s">
        <v>38</v>
      </c>
      <c r="B120" s="40" t="s">
        <v>242</v>
      </c>
      <c r="C120" s="99">
        <v>0</v>
      </c>
      <c r="D120" s="107"/>
      <c r="E120" s="108" t="s">
        <v>84</v>
      </c>
      <c r="F120" s="111" t="s">
        <v>243</v>
      </c>
      <c r="G120" s="112"/>
      <c r="H120" s="63">
        <v>28337</v>
      </c>
      <c r="I120" s="27"/>
      <c r="J120" s="27"/>
      <c r="K120" s="27"/>
    </row>
    <row r="121" spans="1:11" ht="14.25" customHeight="1" x14ac:dyDescent="0.25">
      <c r="A121" s="38" t="s">
        <v>13</v>
      </c>
      <c r="B121" s="40" t="s">
        <v>64</v>
      </c>
      <c r="C121" s="99">
        <v>0</v>
      </c>
      <c r="D121" s="107"/>
      <c r="E121" s="108" t="s">
        <v>85</v>
      </c>
      <c r="F121" s="111" t="s">
        <v>244</v>
      </c>
      <c r="G121" s="112"/>
      <c r="H121" s="63">
        <v>3125</v>
      </c>
      <c r="I121" s="27"/>
      <c r="J121" s="27"/>
      <c r="K121" s="27"/>
    </row>
    <row r="122" spans="1:11" ht="14.25" customHeight="1" x14ac:dyDescent="0.25">
      <c r="A122" s="90" t="s">
        <v>28</v>
      </c>
      <c r="B122" s="91"/>
      <c r="C122" s="92">
        <v>0</v>
      </c>
      <c r="D122" s="93"/>
      <c r="E122" s="94"/>
      <c r="F122" s="95" t="s">
        <v>245</v>
      </c>
      <c r="G122" s="96"/>
      <c r="H122" s="75">
        <f>SUM(H120:H121)</f>
        <v>31462</v>
      </c>
      <c r="I122" s="27"/>
      <c r="J122" s="27"/>
      <c r="K122" s="27"/>
    </row>
    <row r="123" spans="1:11" s="51" customFormat="1" ht="14.25" customHeight="1" x14ac:dyDescent="0.25">
      <c r="A123" s="126" t="s">
        <v>29</v>
      </c>
      <c r="B123" s="14" t="s">
        <v>253</v>
      </c>
      <c r="C123" s="71"/>
      <c r="D123" s="71"/>
      <c r="E123" s="71">
        <v>0</v>
      </c>
      <c r="F123" s="83"/>
      <c r="G123" s="83" t="s">
        <v>260</v>
      </c>
      <c r="H123" s="85">
        <v>31462</v>
      </c>
      <c r="I123" s="82"/>
      <c r="J123" s="82"/>
      <c r="K123" s="82"/>
    </row>
    <row r="124" spans="1:11" ht="24" customHeight="1" x14ac:dyDescent="0.25">
      <c r="A124" s="127"/>
      <c r="B124" s="25" t="s">
        <v>49</v>
      </c>
      <c r="C124" s="119">
        <v>0</v>
      </c>
      <c r="D124" s="119"/>
      <c r="E124" s="119"/>
      <c r="F124" s="8"/>
      <c r="G124" s="12">
        <v>46926</v>
      </c>
      <c r="H124" s="27">
        <v>0</v>
      </c>
      <c r="I124" s="27"/>
      <c r="J124" s="27"/>
      <c r="K124" s="27"/>
    </row>
    <row r="125" spans="1:11" x14ac:dyDescent="0.25">
      <c r="A125" s="32" t="s">
        <v>55</v>
      </c>
      <c r="B125" s="32"/>
      <c r="C125" s="32"/>
      <c r="D125" s="32"/>
      <c r="E125" s="32"/>
      <c r="F125" s="57"/>
      <c r="G125" s="57"/>
      <c r="H125" s="4"/>
      <c r="I125" s="4"/>
      <c r="J125" s="4"/>
      <c r="K125" s="4"/>
    </row>
    <row r="126" spans="1:11" x14ac:dyDescent="0.25">
      <c r="A126" s="20" t="s">
        <v>135</v>
      </c>
      <c r="B126" s="20"/>
      <c r="C126" s="20"/>
      <c r="D126" s="20"/>
      <c r="E126" s="58"/>
      <c r="F126" s="58"/>
      <c r="G126" s="58"/>
    </row>
    <row r="127" spans="1:11" ht="43.5" x14ac:dyDescent="0.25">
      <c r="A127" s="21" t="s">
        <v>50</v>
      </c>
      <c r="B127" s="18" t="s">
        <v>51</v>
      </c>
      <c r="C127" s="28" t="s">
        <v>59</v>
      </c>
      <c r="D127" s="28" t="s">
        <v>91</v>
      </c>
      <c r="E127" s="62" t="s">
        <v>187</v>
      </c>
      <c r="F127" s="106" t="s">
        <v>258</v>
      </c>
      <c r="G127" s="106"/>
    </row>
    <row r="128" spans="1:11" x14ac:dyDescent="0.25">
      <c r="A128" s="34" t="s">
        <v>38</v>
      </c>
      <c r="B128" s="35" t="s">
        <v>36</v>
      </c>
      <c r="C128" s="31">
        <v>30000</v>
      </c>
      <c r="D128" s="31">
        <v>30000</v>
      </c>
      <c r="E128" s="55">
        <v>30000</v>
      </c>
      <c r="F128" s="113">
        <v>30000</v>
      </c>
      <c r="G128" s="181"/>
    </row>
    <row r="129" spans="1:8" ht="30" x14ac:dyDescent="0.25">
      <c r="A129" s="34" t="s">
        <v>13</v>
      </c>
      <c r="B129" s="35" t="s">
        <v>68</v>
      </c>
      <c r="C129" s="31">
        <v>1200</v>
      </c>
      <c r="D129" s="31">
        <v>1200</v>
      </c>
      <c r="E129" s="55">
        <v>1200</v>
      </c>
      <c r="F129" s="113">
        <v>1200</v>
      </c>
      <c r="G129" s="181"/>
    </row>
    <row r="130" spans="1:8" x14ac:dyDescent="0.25">
      <c r="A130" s="34" t="s">
        <v>15</v>
      </c>
      <c r="B130" s="35" t="s">
        <v>69</v>
      </c>
      <c r="C130" s="31">
        <v>0</v>
      </c>
      <c r="D130" s="31">
        <v>10625</v>
      </c>
      <c r="E130" s="64">
        <v>0</v>
      </c>
      <c r="F130" s="110">
        <v>0</v>
      </c>
      <c r="G130" s="110"/>
    </row>
    <row r="131" spans="1:8" x14ac:dyDescent="0.25">
      <c r="A131" s="34" t="s">
        <v>17</v>
      </c>
      <c r="B131" s="35" t="s">
        <v>35</v>
      </c>
      <c r="C131" s="31">
        <v>90000</v>
      </c>
      <c r="D131" s="31">
        <v>80500</v>
      </c>
      <c r="E131" s="55">
        <v>90000</v>
      </c>
      <c r="F131" s="113">
        <v>90000</v>
      </c>
      <c r="G131" s="181"/>
    </row>
    <row r="132" spans="1:8" ht="30" x14ac:dyDescent="0.25">
      <c r="A132" s="34" t="s">
        <v>19</v>
      </c>
      <c r="B132" s="35" t="s">
        <v>70</v>
      </c>
      <c r="C132" s="31">
        <v>3600</v>
      </c>
      <c r="D132" s="31">
        <v>3300</v>
      </c>
      <c r="E132" s="55">
        <v>3600</v>
      </c>
      <c r="F132" s="113">
        <v>3600</v>
      </c>
      <c r="G132" s="181"/>
    </row>
    <row r="133" spans="1:8" x14ac:dyDescent="0.25">
      <c r="A133" s="34" t="s">
        <v>39</v>
      </c>
      <c r="B133" s="35" t="s">
        <v>136</v>
      </c>
      <c r="C133" s="31">
        <v>0</v>
      </c>
      <c r="D133" s="31">
        <v>5000</v>
      </c>
      <c r="E133" s="64">
        <v>0</v>
      </c>
      <c r="F133" s="110">
        <v>0</v>
      </c>
      <c r="G133" s="110"/>
    </row>
    <row r="134" spans="1:8" x14ac:dyDescent="0.25">
      <c r="A134" s="34" t="s">
        <v>40</v>
      </c>
      <c r="B134" s="35" t="s">
        <v>137</v>
      </c>
      <c r="C134" s="31">
        <v>0</v>
      </c>
      <c r="D134" s="31">
        <v>26000</v>
      </c>
      <c r="E134" s="55">
        <v>41000</v>
      </c>
      <c r="F134" s="110">
        <v>0</v>
      </c>
      <c r="G134" s="110"/>
    </row>
    <row r="135" spans="1:8" ht="30" x14ac:dyDescent="0.25">
      <c r="A135" s="34" t="s">
        <v>41</v>
      </c>
      <c r="B135" s="35" t="s">
        <v>138</v>
      </c>
      <c r="C135" s="31">
        <v>0</v>
      </c>
      <c r="D135" s="31">
        <v>1500</v>
      </c>
      <c r="E135" s="55">
        <v>2000</v>
      </c>
      <c r="F135" s="110">
        <v>0</v>
      </c>
      <c r="G135" s="110"/>
    </row>
    <row r="136" spans="1:8" x14ac:dyDescent="0.25">
      <c r="A136" s="34" t="s">
        <v>42</v>
      </c>
      <c r="B136" s="35" t="s">
        <v>71</v>
      </c>
      <c r="C136" s="31">
        <v>0</v>
      </c>
      <c r="D136" s="31">
        <v>5000</v>
      </c>
      <c r="E136" s="64">
        <v>0</v>
      </c>
      <c r="F136" s="110">
        <v>0</v>
      </c>
      <c r="G136" s="110"/>
    </row>
    <row r="137" spans="1:8" x14ac:dyDescent="0.25">
      <c r="A137" s="34" t="s">
        <v>43</v>
      </c>
      <c r="B137" s="35" t="s">
        <v>72</v>
      </c>
      <c r="C137" s="31">
        <v>32500</v>
      </c>
      <c r="D137" s="31">
        <v>22500</v>
      </c>
      <c r="E137" s="55">
        <v>32500</v>
      </c>
      <c r="F137" s="113">
        <v>32500</v>
      </c>
      <c r="G137" s="181"/>
    </row>
    <row r="138" spans="1:8" ht="30" x14ac:dyDescent="0.25">
      <c r="A138" s="10" t="s">
        <v>44</v>
      </c>
      <c r="B138" s="35" t="s">
        <v>73</v>
      </c>
      <c r="C138" s="30">
        <v>1500</v>
      </c>
      <c r="D138" s="31">
        <v>1000</v>
      </c>
      <c r="E138" s="55">
        <v>1500</v>
      </c>
      <c r="F138" s="113">
        <v>1500</v>
      </c>
      <c r="G138" s="181"/>
    </row>
    <row r="139" spans="1:8" x14ac:dyDescent="0.25">
      <c r="A139" s="10" t="s">
        <v>45</v>
      </c>
      <c r="B139" s="35" t="s">
        <v>225</v>
      </c>
      <c r="C139" s="30">
        <v>20000</v>
      </c>
      <c r="D139" s="31">
        <v>20000</v>
      </c>
      <c r="E139" s="55">
        <v>20000</v>
      </c>
      <c r="F139" s="113">
        <v>20000</v>
      </c>
      <c r="G139" s="181"/>
    </row>
    <row r="140" spans="1:8" ht="30" x14ac:dyDescent="0.25">
      <c r="A140" s="10" t="s">
        <v>46</v>
      </c>
      <c r="B140" s="35" t="s">
        <v>224</v>
      </c>
      <c r="C140" s="30">
        <v>7500</v>
      </c>
      <c r="D140" s="31">
        <v>0</v>
      </c>
      <c r="E140" s="31">
        <v>7500</v>
      </c>
      <c r="F140" s="113">
        <v>7500</v>
      </c>
      <c r="G140" s="181"/>
    </row>
    <row r="141" spans="1:8" x14ac:dyDescent="0.25">
      <c r="A141" s="21"/>
      <c r="B141" s="18" t="s">
        <v>28</v>
      </c>
      <c r="C141" s="19">
        <f>SUM(C128:C140)</f>
        <v>186300</v>
      </c>
      <c r="D141" s="19">
        <f>SUM(D128:D140)</f>
        <v>206625</v>
      </c>
      <c r="E141" s="19">
        <f>SUM(E128:E140)</f>
        <v>229300</v>
      </c>
      <c r="F141" s="123">
        <f>SUM(F128:F140)</f>
        <v>186300</v>
      </c>
      <c r="G141" s="125"/>
    </row>
    <row r="142" spans="1:8" ht="30" x14ac:dyDescent="0.25">
      <c r="A142" s="24" t="s">
        <v>29</v>
      </c>
      <c r="B142" s="3" t="s">
        <v>60</v>
      </c>
      <c r="C142" s="9"/>
      <c r="D142" s="9">
        <v>32500</v>
      </c>
      <c r="E142" s="9">
        <v>31000</v>
      </c>
      <c r="G142" s="9">
        <v>7800</v>
      </c>
    </row>
    <row r="143" spans="1:8" x14ac:dyDescent="0.25">
      <c r="A143" s="24"/>
      <c r="B143" s="3" t="s">
        <v>57</v>
      </c>
      <c r="C143" s="9"/>
      <c r="D143" s="9">
        <v>101325</v>
      </c>
      <c r="E143" s="9">
        <v>165800</v>
      </c>
      <c r="G143" s="9">
        <v>152000</v>
      </c>
      <c r="H143" s="9"/>
    </row>
    <row r="144" spans="1:8" x14ac:dyDescent="0.25">
      <c r="A144" s="24"/>
      <c r="B144" s="3" t="s">
        <v>139</v>
      </c>
      <c r="C144" s="9"/>
      <c r="D144" s="9">
        <v>22500</v>
      </c>
      <c r="E144" s="9">
        <v>32500</v>
      </c>
      <c r="G144" s="9">
        <v>6500</v>
      </c>
    </row>
    <row r="145" spans="1:11" x14ac:dyDescent="0.25">
      <c r="A145" s="24"/>
      <c r="B145" s="3" t="s">
        <v>140</v>
      </c>
      <c r="C145" s="9"/>
      <c r="D145" s="9">
        <v>50300</v>
      </c>
      <c r="E145" s="65">
        <v>0</v>
      </c>
      <c r="G145" s="65">
        <v>0</v>
      </c>
    </row>
    <row r="146" spans="1:11" x14ac:dyDescent="0.25">
      <c r="A146" s="24"/>
      <c r="B146" s="3" t="s">
        <v>58</v>
      </c>
      <c r="C146" s="9"/>
      <c r="D146" s="9">
        <v>0</v>
      </c>
      <c r="E146" s="65">
        <v>0</v>
      </c>
      <c r="G146" s="9">
        <v>20000</v>
      </c>
    </row>
    <row r="147" spans="1:11" x14ac:dyDescent="0.25">
      <c r="A147" s="20" t="s">
        <v>141</v>
      </c>
      <c r="B147" s="20"/>
      <c r="C147" s="20"/>
      <c r="D147" s="20"/>
      <c r="E147" s="58"/>
      <c r="F147" s="186"/>
      <c r="G147" s="186"/>
    </row>
    <row r="148" spans="1:11" ht="43.5" x14ac:dyDescent="0.25">
      <c r="A148" s="21" t="s">
        <v>50</v>
      </c>
      <c r="B148" s="18" t="s">
        <v>51</v>
      </c>
      <c r="C148" s="28" t="s">
        <v>59</v>
      </c>
      <c r="D148" s="28" t="s">
        <v>91</v>
      </c>
      <c r="E148" s="62" t="s">
        <v>187</v>
      </c>
      <c r="F148" s="106" t="s">
        <v>258</v>
      </c>
      <c r="G148" s="106"/>
    </row>
    <row r="149" spans="1:11" x14ac:dyDescent="0.25">
      <c r="A149" s="34" t="s">
        <v>38</v>
      </c>
      <c r="B149" s="35" t="s">
        <v>142</v>
      </c>
      <c r="C149" s="31">
        <v>62500</v>
      </c>
      <c r="D149" s="31">
        <v>62500</v>
      </c>
      <c r="E149" s="55">
        <v>62500</v>
      </c>
      <c r="F149" s="113">
        <v>62500</v>
      </c>
      <c r="G149" s="113"/>
    </row>
    <row r="150" spans="1:11" x14ac:dyDescent="0.25">
      <c r="A150" s="34" t="s">
        <v>13</v>
      </c>
      <c r="B150" s="35" t="s">
        <v>143</v>
      </c>
      <c r="C150" s="31">
        <v>0</v>
      </c>
      <c r="D150" s="31">
        <v>100000</v>
      </c>
      <c r="E150" s="55">
        <v>100000</v>
      </c>
      <c r="F150" s="113">
        <v>0</v>
      </c>
      <c r="G150" s="113"/>
    </row>
    <row r="151" spans="1:11" ht="30" x14ac:dyDescent="0.25">
      <c r="A151" s="34" t="s">
        <v>15</v>
      </c>
      <c r="B151" s="35" t="s">
        <v>144</v>
      </c>
      <c r="C151" s="31">
        <v>0</v>
      </c>
      <c r="D151" s="31">
        <v>4000</v>
      </c>
      <c r="E151" s="55">
        <v>4000</v>
      </c>
      <c r="F151" s="113">
        <v>0</v>
      </c>
      <c r="G151" s="113"/>
    </row>
    <row r="152" spans="1:11" x14ac:dyDescent="0.25">
      <c r="A152" s="21"/>
      <c r="B152" s="18" t="s">
        <v>28</v>
      </c>
      <c r="C152" s="19">
        <f>SUM(C149:C151)</f>
        <v>62500</v>
      </c>
      <c r="D152" s="19">
        <f>SUM(D149:D151)</f>
        <v>166500</v>
      </c>
      <c r="E152" s="19">
        <v>166500</v>
      </c>
      <c r="F152" s="187">
        <f>SUM(F149:F151)</f>
        <v>62500</v>
      </c>
      <c r="G152" s="188"/>
    </row>
    <row r="153" spans="1:11" ht="30" x14ac:dyDescent="0.25">
      <c r="A153" s="24" t="s">
        <v>29</v>
      </c>
      <c r="B153" s="3" t="s">
        <v>57</v>
      </c>
      <c r="C153" s="9"/>
      <c r="D153" s="9">
        <v>166500</v>
      </c>
      <c r="E153" s="9">
        <v>166500</v>
      </c>
      <c r="G153" s="9">
        <v>62500</v>
      </c>
    </row>
    <row r="154" spans="1:11" x14ac:dyDescent="0.25">
      <c r="A154" s="32" t="s">
        <v>145</v>
      </c>
      <c r="B154" s="32"/>
      <c r="C154" s="32"/>
      <c r="D154" s="32"/>
      <c r="E154" s="32"/>
      <c r="F154" s="57"/>
      <c r="G154" s="57"/>
      <c r="H154" s="4"/>
      <c r="I154" s="4"/>
      <c r="J154" s="4"/>
      <c r="K154" s="4"/>
    </row>
    <row r="155" spans="1:11" x14ac:dyDescent="0.25">
      <c r="A155" s="32" t="s">
        <v>146</v>
      </c>
      <c r="B155" s="32"/>
      <c r="C155" s="32"/>
      <c r="D155" s="32"/>
      <c r="E155" s="32"/>
      <c r="F155" s="57"/>
      <c r="G155" s="57"/>
      <c r="H155" s="4"/>
      <c r="I155" s="4"/>
      <c r="J155" s="4"/>
      <c r="K155" s="4"/>
    </row>
    <row r="156" spans="1:11" ht="43.5" x14ac:dyDescent="0.25">
      <c r="A156" s="21" t="s">
        <v>50</v>
      </c>
      <c r="B156" s="18" t="s">
        <v>51</v>
      </c>
      <c r="C156" s="28" t="s">
        <v>59</v>
      </c>
      <c r="D156" s="28" t="s">
        <v>91</v>
      </c>
      <c r="E156" s="62" t="s">
        <v>187</v>
      </c>
      <c r="F156" s="106" t="s">
        <v>258</v>
      </c>
      <c r="G156" s="106"/>
    </row>
    <row r="157" spans="1:11" x14ac:dyDescent="0.25">
      <c r="A157" s="34" t="s">
        <v>38</v>
      </c>
      <c r="B157" s="35" t="s">
        <v>147</v>
      </c>
      <c r="C157" s="31">
        <v>3500</v>
      </c>
      <c r="D157" s="31">
        <v>3500</v>
      </c>
      <c r="E157" s="55">
        <v>3500</v>
      </c>
      <c r="F157" s="113">
        <v>3500</v>
      </c>
      <c r="G157" s="181"/>
    </row>
    <row r="158" spans="1:11" x14ac:dyDescent="0.25">
      <c r="A158" s="21"/>
      <c r="B158" s="18" t="s">
        <v>28</v>
      </c>
      <c r="C158" s="19">
        <f>SUM(C157:C157)</f>
        <v>3500</v>
      </c>
      <c r="D158" s="19">
        <f>SUM(D157:D157)</f>
        <v>3500</v>
      </c>
      <c r="E158" s="19">
        <v>3500</v>
      </c>
      <c r="F158" s="187">
        <f>SUM(F157)</f>
        <v>3500</v>
      </c>
      <c r="G158" s="188"/>
    </row>
    <row r="159" spans="1:11" ht="30" x14ac:dyDescent="0.25">
      <c r="A159" s="24" t="s">
        <v>29</v>
      </c>
      <c r="B159" s="3" t="s">
        <v>56</v>
      </c>
      <c r="C159" s="9"/>
      <c r="D159" s="9">
        <v>0</v>
      </c>
      <c r="E159" s="65">
        <v>177</v>
      </c>
      <c r="G159" s="65">
        <v>0</v>
      </c>
    </row>
    <row r="160" spans="1:11" x14ac:dyDescent="0.25">
      <c r="A160" s="24"/>
      <c r="B160" s="3" t="s">
        <v>140</v>
      </c>
      <c r="C160" s="9"/>
      <c r="D160" s="9">
        <v>3500</v>
      </c>
      <c r="E160" s="65">
        <v>3323</v>
      </c>
      <c r="G160" s="9">
        <v>3500</v>
      </c>
    </row>
    <row r="161" spans="1:7" x14ac:dyDescent="0.25">
      <c r="A161" s="133" t="s">
        <v>148</v>
      </c>
      <c r="B161" s="133"/>
      <c r="C161" s="133"/>
      <c r="D161" s="133"/>
      <c r="E161" s="58"/>
      <c r="F161" s="58"/>
      <c r="G161" s="58"/>
    </row>
    <row r="162" spans="1:7" x14ac:dyDescent="0.25">
      <c r="A162" s="133"/>
      <c r="B162" s="133"/>
      <c r="C162" s="133"/>
      <c r="D162" s="133"/>
      <c r="E162" s="58"/>
      <c r="F162" s="58"/>
      <c r="G162" s="58"/>
    </row>
    <row r="163" spans="1:7" x14ac:dyDescent="0.25">
      <c r="A163" s="20" t="s">
        <v>149</v>
      </c>
      <c r="B163" s="20"/>
      <c r="C163" s="20"/>
      <c r="D163" s="20"/>
      <c r="E163" s="58"/>
      <c r="F163" s="58"/>
      <c r="G163" s="58"/>
    </row>
    <row r="164" spans="1:7" ht="43.5" x14ac:dyDescent="0.25">
      <c r="A164" s="21" t="s">
        <v>50</v>
      </c>
      <c r="B164" s="18" t="s">
        <v>51</v>
      </c>
      <c r="C164" s="28" t="s">
        <v>59</v>
      </c>
      <c r="D164" s="28" t="s">
        <v>91</v>
      </c>
      <c r="E164" s="62" t="s">
        <v>187</v>
      </c>
      <c r="F164" s="106" t="s">
        <v>258</v>
      </c>
      <c r="G164" s="106"/>
    </row>
    <row r="165" spans="1:7" x14ac:dyDescent="0.25">
      <c r="A165" s="10" t="s">
        <v>38</v>
      </c>
      <c r="B165" s="49" t="s">
        <v>61</v>
      </c>
      <c r="C165" s="30">
        <v>1066000</v>
      </c>
      <c r="D165" s="31">
        <v>1084000</v>
      </c>
      <c r="E165" s="55">
        <v>1066000</v>
      </c>
      <c r="F165" s="113">
        <v>1066000</v>
      </c>
      <c r="G165" s="181"/>
    </row>
    <row r="166" spans="1:7" ht="30" x14ac:dyDescent="0.25">
      <c r="A166" s="10" t="s">
        <v>13</v>
      </c>
      <c r="B166" s="50" t="s">
        <v>150</v>
      </c>
      <c r="C166" s="30">
        <v>11875</v>
      </c>
      <c r="D166" s="31">
        <v>11875</v>
      </c>
      <c r="E166" s="55">
        <v>11875</v>
      </c>
      <c r="F166" s="113">
        <v>11875</v>
      </c>
      <c r="G166" s="181"/>
    </row>
    <row r="167" spans="1:7" ht="19.5" customHeight="1" x14ac:dyDescent="0.25">
      <c r="A167" s="10" t="s">
        <v>15</v>
      </c>
      <c r="B167" s="50" t="s">
        <v>151</v>
      </c>
      <c r="C167" s="30">
        <v>117240</v>
      </c>
      <c r="D167" s="31">
        <v>117240</v>
      </c>
      <c r="E167" s="55">
        <v>117240</v>
      </c>
      <c r="F167" s="113">
        <v>117240</v>
      </c>
      <c r="G167" s="181"/>
    </row>
    <row r="168" spans="1:7" ht="30" x14ac:dyDescent="0.25">
      <c r="A168" s="10" t="s">
        <v>17</v>
      </c>
      <c r="B168" s="29" t="s">
        <v>152</v>
      </c>
      <c r="C168" s="30">
        <v>4700</v>
      </c>
      <c r="D168" s="31">
        <v>4700</v>
      </c>
      <c r="E168" s="55">
        <v>4700</v>
      </c>
      <c r="F168" s="113">
        <v>4700</v>
      </c>
      <c r="G168" s="181"/>
    </row>
    <row r="169" spans="1:7" x14ac:dyDescent="0.25">
      <c r="A169" s="10" t="s">
        <v>19</v>
      </c>
      <c r="B169" s="29" t="s">
        <v>153</v>
      </c>
      <c r="C169" s="30">
        <v>50000</v>
      </c>
      <c r="D169" s="31">
        <v>46000</v>
      </c>
      <c r="E169" s="55">
        <v>50000</v>
      </c>
      <c r="F169" s="113">
        <v>50000</v>
      </c>
      <c r="G169" s="181"/>
    </row>
    <row r="170" spans="1:7" x14ac:dyDescent="0.25">
      <c r="A170" s="10" t="s">
        <v>39</v>
      </c>
      <c r="B170" s="66" t="s">
        <v>226</v>
      </c>
      <c r="C170" s="30">
        <v>30000</v>
      </c>
      <c r="D170" s="31">
        <v>0</v>
      </c>
      <c r="E170" s="55">
        <v>30000</v>
      </c>
      <c r="F170" s="113">
        <v>30000</v>
      </c>
      <c r="G170" s="181"/>
    </row>
    <row r="171" spans="1:7" x14ac:dyDescent="0.25">
      <c r="A171" s="10" t="s">
        <v>39</v>
      </c>
      <c r="B171" s="50" t="s">
        <v>154</v>
      </c>
      <c r="C171" s="30">
        <v>0</v>
      </c>
      <c r="D171" s="31">
        <v>3700</v>
      </c>
      <c r="E171" s="55">
        <v>7400</v>
      </c>
      <c r="F171" s="110">
        <v>0</v>
      </c>
      <c r="G171" s="110"/>
    </row>
    <row r="172" spans="1:7" x14ac:dyDescent="0.25">
      <c r="A172" s="10" t="s">
        <v>40</v>
      </c>
      <c r="B172" s="50" t="s">
        <v>155</v>
      </c>
      <c r="C172" s="30">
        <v>5000</v>
      </c>
      <c r="D172" s="31">
        <v>5000</v>
      </c>
      <c r="E172" s="55">
        <v>5000</v>
      </c>
      <c r="F172" s="113">
        <v>5000</v>
      </c>
      <c r="G172" s="181"/>
    </row>
    <row r="173" spans="1:7" x14ac:dyDescent="0.25">
      <c r="A173" s="10" t="s">
        <v>41</v>
      </c>
      <c r="B173" s="50" t="s">
        <v>227</v>
      </c>
      <c r="C173" s="30">
        <v>5000</v>
      </c>
      <c r="D173" s="31">
        <v>0</v>
      </c>
      <c r="E173" s="55">
        <v>5000</v>
      </c>
      <c r="F173" s="113">
        <v>5000</v>
      </c>
      <c r="G173" s="181"/>
    </row>
    <row r="174" spans="1:7" x14ac:dyDescent="0.25">
      <c r="A174" s="21"/>
      <c r="B174" s="18" t="s">
        <v>28</v>
      </c>
      <c r="C174" s="19">
        <f>SUM(C165:C173)</f>
        <v>1289815</v>
      </c>
      <c r="D174" s="19">
        <f>D165+D166+D167+D168+D169+D171+D172</f>
        <v>1272515</v>
      </c>
      <c r="E174" s="19">
        <f>SUM(E165:E173)</f>
        <v>1297215</v>
      </c>
      <c r="F174" s="187">
        <f>SUM(F165:F173)</f>
        <v>1289815</v>
      </c>
      <c r="G174" s="188"/>
    </row>
    <row r="175" spans="1:7" ht="30" x14ac:dyDescent="0.25">
      <c r="A175" s="24" t="s">
        <v>53</v>
      </c>
      <c r="B175" s="25" t="s">
        <v>57</v>
      </c>
      <c r="C175" s="33"/>
      <c r="D175" s="33">
        <v>1272515</v>
      </c>
      <c r="E175" s="9">
        <v>1297215</v>
      </c>
      <c r="G175" s="9">
        <v>1289815</v>
      </c>
    </row>
    <row r="176" spans="1:7" x14ac:dyDescent="0.25">
      <c r="A176" s="20" t="s">
        <v>156</v>
      </c>
      <c r="B176" s="20"/>
      <c r="C176" s="20"/>
      <c r="D176" s="20"/>
      <c r="E176" s="58"/>
      <c r="F176" s="58"/>
      <c r="G176" s="58"/>
    </row>
    <row r="177" spans="1:10" ht="43.5" x14ac:dyDescent="0.25">
      <c r="A177" s="21" t="s">
        <v>50</v>
      </c>
      <c r="B177" s="18" t="s">
        <v>51</v>
      </c>
      <c r="C177" s="28" t="s">
        <v>59</v>
      </c>
      <c r="D177" s="28" t="s">
        <v>91</v>
      </c>
      <c r="E177" s="62" t="s">
        <v>187</v>
      </c>
      <c r="F177" s="106" t="s">
        <v>258</v>
      </c>
      <c r="G177" s="106"/>
    </row>
    <row r="178" spans="1:10" x14ac:dyDescent="0.25">
      <c r="A178" s="10" t="s">
        <v>38</v>
      </c>
      <c r="B178" s="29" t="s">
        <v>157</v>
      </c>
      <c r="C178" s="30">
        <v>16250</v>
      </c>
      <c r="D178" s="31">
        <v>16250</v>
      </c>
      <c r="E178" s="55">
        <v>16250</v>
      </c>
      <c r="F178" s="113">
        <v>16250</v>
      </c>
      <c r="G178" s="181"/>
    </row>
    <row r="179" spans="1:10" x14ac:dyDescent="0.25">
      <c r="A179" s="10" t="s">
        <v>13</v>
      </c>
      <c r="B179" s="29" t="s">
        <v>62</v>
      </c>
      <c r="C179" s="30">
        <v>500000</v>
      </c>
      <c r="D179" s="31">
        <v>500000</v>
      </c>
      <c r="E179" s="55">
        <v>500000</v>
      </c>
      <c r="F179" s="113">
        <v>500000</v>
      </c>
      <c r="G179" s="181"/>
    </row>
    <row r="180" spans="1:10" x14ac:dyDescent="0.25">
      <c r="A180" s="10" t="s">
        <v>15</v>
      </c>
      <c r="B180" s="29" t="s">
        <v>63</v>
      </c>
      <c r="C180" s="30">
        <v>20000</v>
      </c>
      <c r="D180" s="31">
        <v>20000</v>
      </c>
      <c r="E180" s="55">
        <v>20000</v>
      </c>
      <c r="F180" s="113">
        <v>20000</v>
      </c>
      <c r="G180" s="181"/>
    </row>
    <row r="181" spans="1:10" x14ac:dyDescent="0.25">
      <c r="A181" s="21"/>
      <c r="B181" s="18" t="s">
        <v>28</v>
      </c>
      <c r="C181" s="19">
        <f>C178+C179+C180</f>
        <v>536250</v>
      </c>
      <c r="D181" s="19">
        <f>D178+D179+D180</f>
        <v>536250</v>
      </c>
      <c r="E181" s="19">
        <v>536250</v>
      </c>
      <c r="F181" s="187">
        <f>SUM(F178:F180)</f>
        <v>536250</v>
      </c>
      <c r="G181" s="188"/>
    </row>
    <row r="182" spans="1:10" s="51" customFormat="1" x14ac:dyDescent="0.25">
      <c r="A182" s="126" t="s">
        <v>53</v>
      </c>
      <c r="B182" s="14" t="s">
        <v>60</v>
      </c>
      <c r="C182" s="152">
        <v>16250</v>
      </c>
      <c r="D182" s="152"/>
      <c r="E182" s="67">
        <v>16250</v>
      </c>
      <c r="G182" s="86">
        <v>0</v>
      </c>
    </row>
    <row r="183" spans="1:10" x14ac:dyDescent="0.25">
      <c r="A183" s="127"/>
      <c r="B183" s="3" t="s">
        <v>57</v>
      </c>
      <c r="C183" s="109">
        <v>520000</v>
      </c>
      <c r="D183" s="109"/>
      <c r="E183" s="9">
        <v>520000</v>
      </c>
      <c r="G183" s="9">
        <v>520000</v>
      </c>
      <c r="I183" s="132"/>
      <c r="J183" s="132"/>
    </row>
    <row r="184" spans="1:10" x14ac:dyDescent="0.25">
      <c r="A184" s="54"/>
      <c r="B184" s="3" t="s">
        <v>58</v>
      </c>
      <c r="C184" s="12"/>
      <c r="D184" s="12">
        <v>0</v>
      </c>
      <c r="E184" s="9">
        <v>0</v>
      </c>
      <c r="G184" s="9">
        <v>16250</v>
      </c>
      <c r="I184" s="1"/>
      <c r="J184" s="1"/>
    </row>
    <row r="185" spans="1:10" x14ac:dyDescent="0.25">
      <c r="A185" s="20" t="s">
        <v>158</v>
      </c>
      <c r="B185" s="20"/>
      <c r="C185" s="20"/>
      <c r="D185" s="20"/>
      <c r="E185" s="58"/>
      <c r="F185" s="58"/>
      <c r="G185" s="58"/>
      <c r="I185" s="1"/>
      <c r="J185" s="1"/>
    </row>
    <row r="186" spans="1:10" ht="43.5" x14ac:dyDescent="0.25">
      <c r="A186" s="21" t="s">
        <v>50</v>
      </c>
      <c r="B186" s="18" t="s">
        <v>51</v>
      </c>
      <c r="C186" s="28" t="s">
        <v>59</v>
      </c>
      <c r="D186" s="28" t="s">
        <v>91</v>
      </c>
      <c r="E186" s="62" t="s">
        <v>187</v>
      </c>
      <c r="F186" s="106" t="s">
        <v>258</v>
      </c>
      <c r="G186" s="106"/>
      <c r="I186" s="1"/>
      <c r="J186" s="1"/>
    </row>
    <row r="187" spans="1:10" x14ac:dyDescent="0.25">
      <c r="A187" s="34" t="s">
        <v>38</v>
      </c>
      <c r="B187" s="52" t="s">
        <v>159</v>
      </c>
      <c r="C187" s="31">
        <v>1875</v>
      </c>
      <c r="D187" s="31">
        <v>1875</v>
      </c>
      <c r="E187" s="31">
        <v>1875</v>
      </c>
      <c r="F187" s="113">
        <v>1875</v>
      </c>
      <c r="G187" s="181"/>
      <c r="I187" s="1"/>
      <c r="J187" s="1"/>
    </row>
    <row r="188" spans="1:10" x14ac:dyDescent="0.25">
      <c r="A188" s="34" t="s">
        <v>13</v>
      </c>
      <c r="B188" s="29" t="s">
        <v>34</v>
      </c>
      <c r="C188" s="30">
        <v>0</v>
      </c>
      <c r="D188" s="31">
        <v>4000</v>
      </c>
      <c r="E188" s="31">
        <v>4000</v>
      </c>
      <c r="F188" s="110">
        <v>0</v>
      </c>
      <c r="G188" s="110"/>
      <c r="I188" s="1"/>
      <c r="J188" s="1"/>
    </row>
    <row r="189" spans="1:10" x14ac:dyDescent="0.25">
      <c r="A189" s="34" t="s">
        <v>15</v>
      </c>
      <c r="B189" s="29" t="s">
        <v>81</v>
      </c>
      <c r="C189" s="30">
        <v>0</v>
      </c>
      <c r="D189" s="31">
        <v>20000</v>
      </c>
      <c r="E189" s="31">
        <v>20000</v>
      </c>
      <c r="F189" s="110">
        <v>0</v>
      </c>
      <c r="G189" s="110"/>
      <c r="I189" s="1"/>
      <c r="J189" s="1"/>
    </row>
    <row r="190" spans="1:10" x14ac:dyDescent="0.25">
      <c r="A190" s="34" t="s">
        <v>17</v>
      </c>
      <c r="B190" s="29" t="s">
        <v>82</v>
      </c>
      <c r="C190" s="30">
        <v>0</v>
      </c>
      <c r="D190" s="31">
        <v>1000</v>
      </c>
      <c r="E190" s="31">
        <v>1000</v>
      </c>
      <c r="F190" s="110">
        <v>0</v>
      </c>
      <c r="G190" s="110"/>
      <c r="I190" s="1"/>
      <c r="J190" s="1"/>
    </row>
    <row r="191" spans="1:10" x14ac:dyDescent="0.25">
      <c r="A191" s="21"/>
      <c r="B191" s="18" t="s">
        <v>28</v>
      </c>
      <c r="C191" s="19">
        <f>C187+C188+C189+C190</f>
        <v>1875</v>
      </c>
      <c r="D191" s="19">
        <v>26875</v>
      </c>
      <c r="E191" s="19">
        <v>26875</v>
      </c>
      <c r="F191" s="187">
        <f>SUM(F187:F190)</f>
        <v>1875</v>
      </c>
      <c r="G191" s="188"/>
      <c r="I191" s="1"/>
      <c r="J191" s="1"/>
    </row>
    <row r="192" spans="1:10" ht="30" x14ac:dyDescent="0.25">
      <c r="A192" s="24" t="s">
        <v>53</v>
      </c>
      <c r="B192" s="3" t="s">
        <v>160</v>
      </c>
      <c r="C192" s="115">
        <v>26875</v>
      </c>
      <c r="D192" s="115"/>
      <c r="E192" s="9">
        <v>26875</v>
      </c>
      <c r="G192" s="9">
        <v>1875</v>
      </c>
      <c r="I192" s="1"/>
      <c r="J192" s="1"/>
    </row>
    <row r="193" spans="1:22" x14ac:dyDescent="0.25">
      <c r="A193" s="20" t="s">
        <v>161</v>
      </c>
      <c r="B193" s="20"/>
      <c r="C193" s="20"/>
      <c r="D193" s="20"/>
      <c r="E193" s="58"/>
      <c r="F193" s="58"/>
      <c r="G193" s="58"/>
      <c r="I193" s="1"/>
      <c r="J193" s="1"/>
    </row>
    <row r="194" spans="1:22" ht="43.5" x14ac:dyDescent="0.25">
      <c r="A194" s="21" t="s">
        <v>50</v>
      </c>
      <c r="B194" s="18" t="s">
        <v>51</v>
      </c>
      <c r="C194" s="28" t="s">
        <v>59</v>
      </c>
      <c r="D194" s="28" t="s">
        <v>91</v>
      </c>
      <c r="E194" s="62" t="s">
        <v>187</v>
      </c>
      <c r="F194" s="106" t="s">
        <v>258</v>
      </c>
      <c r="G194" s="106"/>
      <c r="I194" s="1"/>
      <c r="J194" s="1"/>
    </row>
    <row r="195" spans="1:22" x14ac:dyDescent="0.25">
      <c r="A195" s="34" t="s">
        <v>38</v>
      </c>
      <c r="B195" s="52" t="s">
        <v>87</v>
      </c>
      <c r="C195" s="31">
        <v>3000</v>
      </c>
      <c r="D195" s="31">
        <v>3000</v>
      </c>
      <c r="E195" s="31">
        <v>3000</v>
      </c>
      <c r="F195" s="113">
        <v>3000</v>
      </c>
      <c r="G195" s="181"/>
      <c r="I195" s="1"/>
      <c r="J195" s="1"/>
    </row>
    <row r="196" spans="1:22" x14ac:dyDescent="0.25">
      <c r="A196" s="34" t="s">
        <v>13</v>
      </c>
      <c r="B196" s="29" t="s">
        <v>162</v>
      </c>
      <c r="C196" s="30">
        <v>90000</v>
      </c>
      <c r="D196" s="31">
        <v>90000</v>
      </c>
      <c r="E196" s="31">
        <v>90000</v>
      </c>
      <c r="F196" s="113">
        <v>90000</v>
      </c>
      <c r="G196" s="181"/>
      <c r="I196" s="1"/>
      <c r="J196" s="1"/>
    </row>
    <row r="197" spans="1:22" x14ac:dyDescent="0.25">
      <c r="A197" s="34" t="s">
        <v>15</v>
      </c>
      <c r="B197" s="29" t="s">
        <v>163</v>
      </c>
      <c r="C197" s="30">
        <v>3600</v>
      </c>
      <c r="D197" s="31">
        <v>3600</v>
      </c>
      <c r="E197" s="31">
        <v>3600</v>
      </c>
      <c r="F197" s="113">
        <v>3600</v>
      </c>
      <c r="G197" s="181"/>
      <c r="I197" s="1"/>
      <c r="J197" s="1"/>
    </row>
    <row r="198" spans="1:22" ht="30" x14ac:dyDescent="0.25">
      <c r="A198" s="34" t="s">
        <v>17</v>
      </c>
      <c r="B198" s="29" t="s">
        <v>261</v>
      </c>
      <c r="C198" s="30">
        <v>1000</v>
      </c>
      <c r="D198" s="31">
        <v>0</v>
      </c>
      <c r="E198" s="31">
        <v>0</v>
      </c>
      <c r="F198" s="97">
        <v>1000</v>
      </c>
      <c r="G198" s="191"/>
      <c r="I198" s="1"/>
      <c r="J198" s="1"/>
    </row>
    <row r="199" spans="1:22" ht="30" x14ac:dyDescent="0.25">
      <c r="A199" s="34" t="s">
        <v>19</v>
      </c>
      <c r="B199" s="29" t="s">
        <v>262</v>
      </c>
      <c r="C199" s="30">
        <v>10000</v>
      </c>
      <c r="D199" s="31">
        <v>0</v>
      </c>
      <c r="E199" s="31">
        <v>0</v>
      </c>
      <c r="F199" s="97">
        <v>10000</v>
      </c>
      <c r="G199" s="191"/>
      <c r="I199" s="1"/>
      <c r="J199" s="1"/>
    </row>
    <row r="200" spans="1:22" x14ac:dyDescent="0.25">
      <c r="A200" s="21"/>
      <c r="B200" s="18" t="s">
        <v>28</v>
      </c>
      <c r="C200" s="19">
        <f>SUM(C195:C199)</f>
        <v>107600</v>
      </c>
      <c r="D200" s="19">
        <v>96600</v>
      </c>
      <c r="E200" s="19">
        <v>96600</v>
      </c>
      <c r="F200" s="187">
        <f>SUM(F195:F199)</f>
        <v>107600</v>
      </c>
      <c r="G200" s="188"/>
      <c r="I200" s="1"/>
      <c r="J200" s="1"/>
    </row>
    <row r="201" spans="1:22" s="51" customFormat="1" x14ac:dyDescent="0.25">
      <c r="A201" s="126" t="s">
        <v>53</v>
      </c>
      <c r="B201" s="14" t="s">
        <v>60</v>
      </c>
      <c r="C201" s="70"/>
      <c r="D201" s="71">
        <v>0</v>
      </c>
      <c r="E201" s="71">
        <v>0</v>
      </c>
      <c r="F201" s="84"/>
      <c r="G201" s="84">
        <v>11000</v>
      </c>
      <c r="I201" s="88"/>
      <c r="J201" s="88"/>
    </row>
    <row r="202" spans="1:22" x14ac:dyDescent="0.25">
      <c r="A202" s="127"/>
      <c r="B202" s="3" t="s">
        <v>160</v>
      </c>
      <c r="C202" s="109">
        <v>96600</v>
      </c>
      <c r="D202" s="109"/>
      <c r="E202" s="9">
        <v>96600</v>
      </c>
      <c r="G202" s="9">
        <v>96600</v>
      </c>
      <c r="I202" s="1"/>
      <c r="J202" s="1"/>
    </row>
    <row r="203" spans="1:22" x14ac:dyDescent="0.25">
      <c r="A203" s="20" t="s">
        <v>164</v>
      </c>
      <c r="B203" s="20"/>
      <c r="C203" s="20"/>
      <c r="D203" s="20"/>
      <c r="E203" s="58"/>
      <c r="F203" s="58"/>
      <c r="G203" s="58"/>
      <c r="I203" s="1"/>
      <c r="J203" s="1"/>
    </row>
    <row r="204" spans="1:22" ht="43.5" x14ac:dyDescent="0.25">
      <c r="A204" s="21" t="s">
        <v>50</v>
      </c>
      <c r="B204" s="18" t="s">
        <v>51</v>
      </c>
      <c r="C204" s="28" t="s">
        <v>59</v>
      </c>
      <c r="D204" s="28" t="s">
        <v>91</v>
      </c>
      <c r="E204" s="62" t="s">
        <v>187</v>
      </c>
      <c r="F204" s="106" t="s">
        <v>258</v>
      </c>
      <c r="G204" s="106"/>
      <c r="I204" s="1"/>
      <c r="J204" s="1"/>
    </row>
    <row r="205" spans="1:22" x14ac:dyDescent="0.25">
      <c r="A205" s="10" t="s">
        <v>38</v>
      </c>
      <c r="B205" s="29" t="s">
        <v>83</v>
      </c>
      <c r="C205" s="30">
        <v>16531.25</v>
      </c>
      <c r="D205" s="31">
        <v>16600</v>
      </c>
      <c r="E205" s="55">
        <v>16600</v>
      </c>
      <c r="F205" s="113">
        <v>16531.25</v>
      </c>
      <c r="G205" s="18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25">
      <c r="A206" s="10" t="s">
        <v>13</v>
      </c>
      <c r="B206" s="29" t="s">
        <v>165</v>
      </c>
      <c r="C206" s="30">
        <v>18163</v>
      </c>
      <c r="D206" s="31">
        <v>18000</v>
      </c>
      <c r="E206" s="55">
        <v>18000</v>
      </c>
      <c r="F206" s="113">
        <v>18163</v>
      </c>
      <c r="G206" s="18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5">
      <c r="A207" s="10" t="s">
        <v>15</v>
      </c>
      <c r="B207" s="29" t="s">
        <v>33</v>
      </c>
      <c r="C207" s="30">
        <v>160000</v>
      </c>
      <c r="D207" s="31">
        <v>378120</v>
      </c>
      <c r="E207" s="55">
        <v>120500</v>
      </c>
      <c r="F207" s="113">
        <v>160000</v>
      </c>
      <c r="G207" s="18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25">
      <c r="A208" s="10" t="s">
        <v>17</v>
      </c>
      <c r="B208" s="29" t="s">
        <v>166</v>
      </c>
      <c r="C208" s="30">
        <v>7000</v>
      </c>
      <c r="D208" s="31">
        <v>15200</v>
      </c>
      <c r="E208" s="55">
        <v>15200</v>
      </c>
      <c r="F208" s="113">
        <v>7000</v>
      </c>
      <c r="G208" s="18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25">
      <c r="A209" s="10" t="s">
        <v>19</v>
      </c>
      <c r="B209" s="29" t="s">
        <v>167</v>
      </c>
      <c r="C209" s="30">
        <v>3800</v>
      </c>
      <c r="D209" s="31">
        <v>7600</v>
      </c>
      <c r="E209" s="55">
        <v>7600</v>
      </c>
      <c r="F209" s="113">
        <v>3800</v>
      </c>
      <c r="G209" s="18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25">
      <c r="A210" s="10" t="s">
        <v>39</v>
      </c>
      <c r="B210" s="29" t="s">
        <v>168</v>
      </c>
      <c r="C210" s="30">
        <v>57000</v>
      </c>
      <c r="D210" s="31">
        <v>70000</v>
      </c>
      <c r="E210" s="55">
        <v>58100</v>
      </c>
      <c r="F210" s="113">
        <v>57000</v>
      </c>
      <c r="G210" s="18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25">
      <c r="A211" s="21"/>
      <c r="B211" s="18" t="s">
        <v>28</v>
      </c>
      <c r="C211" s="19">
        <f>SUM(C205:C210)</f>
        <v>262494.25</v>
      </c>
      <c r="D211" s="19">
        <f>SUM(D205:D210)</f>
        <v>505520</v>
      </c>
      <c r="E211" s="19">
        <f>SUM(E205:E210)</f>
        <v>236000</v>
      </c>
      <c r="F211" s="187">
        <f>SUM(F205:F210)</f>
        <v>262494.25</v>
      </c>
      <c r="G211" s="18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30" x14ac:dyDescent="0.25">
      <c r="A212" s="24" t="s">
        <v>53</v>
      </c>
      <c r="B212" s="3" t="s">
        <v>60</v>
      </c>
      <c r="C212" s="115">
        <v>88340</v>
      </c>
      <c r="D212" s="115"/>
      <c r="E212" s="9">
        <v>48920</v>
      </c>
      <c r="G212" s="9">
        <v>53564.25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25">
      <c r="A213" s="24"/>
      <c r="B213" s="3" t="s">
        <v>169</v>
      </c>
      <c r="C213" s="109">
        <v>417180</v>
      </c>
      <c r="D213" s="109"/>
      <c r="E213" s="9">
        <v>187080</v>
      </c>
      <c r="G213" s="9">
        <v>208930</v>
      </c>
      <c r="H213" s="9"/>
      <c r="I213" s="1"/>
      <c r="N213" s="132"/>
      <c r="O213" s="132"/>
    </row>
    <row r="214" spans="1:22" x14ac:dyDescent="0.25">
      <c r="A214" s="20" t="s">
        <v>181</v>
      </c>
      <c r="B214" s="20"/>
      <c r="C214" s="20"/>
      <c r="D214" s="20"/>
      <c r="E214" s="58"/>
      <c r="F214" s="58"/>
      <c r="G214" s="58"/>
      <c r="I214" s="1"/>
      <c r="N214" s="1"/>
      <c r="O214" s="1"/>
    </row>
    <row r="215" spans="1:22" ht="29.25" x14ac:dyDescent="0.25">
      <c r="A215" s="21" t="s">
        <v>50</v>
      </c>
      <c r="B215" s="18" t="s">
        <v>51</v>
      </c>
      <c r="C215" s="28" t="s">
        <v>183</v>
      </c>
      <c r="D215" s="28" t="s">
        <v>91</v>
      </c>
      <c r="E215" s="62" t="s">
        <v>187</v>
      </c>
      <c r="F215" s="106" t="s">
        <v>258</v>
      </c>
      <c r="G215" s="106"/>
      <c r="I215" s="1"/>
      <c r="N215" s="1"/>
      <c r="O215" s="1"/>
    </row>
    <row r="216" spans="1:22" ht="30" x14ac:dyDescent="0.25">
      <c r="A216" s="10" t="s">
        <v>38</v>
      </c>
      <c r="B216" s="29" t="s">
        <v>182</v>
      </c>
      <c r="C216" s="30">
        <v>0</v>
      </c>
      <c r="D216" s="31">
        <v>10000</v>
      </c>
      <c r="E216" s="31">
        <v>10000</v>
      </c>
      <c r="F216" s="110">
        <v>0</v>
      </c>
      <c r="G216" s="110"/>
      <c r="I216" s="1"/>
      <c r="N216" s="1"/>
      <c r="O216" s="1"/>
    </row>
    <row r="217" spans="1:22" x14ac:dyDescent="0.25">
      <c r="A217" s="21"/>
      <c r="B217" s="18" t="s">
        <v>28</v>
      </c>
      <c r="C217" s="19">
        <v>0</v>
      </c>
      <c r="D217" s="19">
        <f>SUM(D212:D216)</f>
        <v>10000</v>
      </c>
      <c r="E217" s="19">
        <v>10000</v>
      </c>
      <c r="F217" s="134">
        <v>0</v>
      </c>
      <c r="G217" s="134"/>
      <c r="I217" s="1"/>
      <c r="N217" s="1"/>
      <c r="O217" s="1"/>
    </row>
    <row r="218" spans="1:22" ht="30" x14ac:dyDescent="0.25">
      <c r="A218" s="24" t="s">
        <v>53</v>
      </c>
      <c r="B218" s="3" t="s">
        <v>60</v>
      </c>
      <c r="C218" s="115">
        <v>10000</v>
      </c>
      <c r="D218" s="115"/>
      <c r="E218" s="9">
        <v>10000</v>
      </c>
      <c r="G218" s="65">
        <v>0</v>
      </c>
      <c r="I218" s="1"/>
      <c r="N218" s="1"/>
      <c r="O218" s="1"/>
    </row>
    <row r="219" spans="1:22" x14ac:dyDescent="0.25">
      <c r="A219" s="20" t="s">
        <v>184</v>
      </c>
      <c r="B219" s="20"/>
      <c r="C219" s="20"/>
      <c r="D219" s="20"/>
      <c r="E219" s="58"/>
      <c r="F219" s="58"/>
      <c r="G219" s="58"/>
      <c r="I219" s="1"/>
      <c r="N219" s="1"/>
      <c r="O219" s="1"/>
    </row>
    <row r="220" spans="1:22" ht="29.25" x14ac:dyDescent="0.25">
      <c r="A220" s="21" t="s">
        <v>50</v>
      </c>
      <c r="B220" s="18" t="s">
        <v>51</v>
      </c>
      <c r="C220" s="28" t="s">
        <v>183</v>
      </c>
      <c r="D220" s="28" t="s">
        <v>91</v>
      </c>
      <c r="E220" s="62" t="s">
        <v>187</v>
      </c>
      <c r="F220" s="106" t="s">
        <v>258</v>
      </c>
      <c r="G220" s="106"/>
      <c r="I220" s="1"/>
      <c r="N220" s="1"/>
      <c r="O220" s="1"/>
    </row>
    <row r="221" spans="1:22" x14ac:dyDescent="0.25">
      <c r="A221" s="10" t="s">
        <v>38</v>
      </c>
      <c r="B221" s="29" t="s">
        <v>185</v>
      </c>
      <c r="C221" s="30">
        <v>0</v>
      </c>
      <c r="D221" s="31">
        <v>10000</v>
      </c>
      <c r="E221" s="31">
        <v>10000</v>
      </c>
      <c r="F221" s="110">
        <v>0</v>
      </c>
      <c r="G221" s="110"/>
      <c r="I221" s="1"/>
      <c r="N221" s="1"/>
      <c r="O221" s="1"/>
    </row>
    <row r="222" spans="1:22" x14ac:dyDescent="0.25">
      <c r="A222" s="21"/>
      <c r="B222" s="18" t="s">
        <v>28</v>
      </c>
      <c r="C222" s="19">
        <v>0</v>
      </c>
      <c r="D222" s="19">
        <v>10000</v>
      </c>
      <c r="E222" s="19">
        <v>10000</v>
      </c>
      <c r="F222" s="134">
        <v>0</v>
      </c>
      <c r="G222" s="134"/>
      <c r="I222" s="1"/>
      <c r="N222" s="1"/>
      <c r="O222" s="1"/>
    </row>
    <row r="223" spans="1:22" ht="30" x14ac:dyDescent="0.25">
      <c r="A223" s="24" t="s">
        <v>53</v>
      </c>
      <c r="B223" s="3" t="s">
        <v>60</v>
      </c>
      <c r="C223" s="115">
        <v>10000</v>
      </c>
      <c r="D223" s="115"/>
      <c r="E223" s="9">
        <v>10000</v>
      </c>
      <c r="G223" s="65">
        <v>0</v>
      </c>
      <c r="I223" s="1"/>
      <c r="N223" s="1"/>
      <c r="O223" s="1"/>
    </row>
    <row r="224" spans="1:22" x14ac:dyDescent="0.25">
      <c r="A224" s="20" t="s">
        <v>230</v>
      </c>
      <c r="B224" s="20"/>
      <c r="C224" s="20"/>
      <c r="D224" s="20"/>
      <c r="E224" s="58"/>
      <c r="F224" s="58"/>
      <c r="G224" s="58"/>
      <c r="I224" s="1"/>
      <c r="N224" s="1"/>
      <c r="O224" s="1"/>
    </row>
    <row r="225" spans="1:15" ht="29.25" x14ac:dyDescent="0.25">
      <c r="A225" s="21" t="s">
        <v>50</v>
      </c>
      <c r="B225" s="18" t="s">
        <v>51</v>
      </c>
      <c r="C225" s="28" t="s">
        <v>183</v>
      </c>
      <c r="D225" s="28" t="s">
        <v>91</v>
      </c>
      <c r="E225" s="62" t="s">
        <v>187</v>
      </c>
      <c r="F225" s="106" t="s">
        <v>258</v>
      </c>
      <c r="G225" s="106"/>
      <c r="I225" s="1"/>
      <c r="N225" s="1"/>
      <c r="O225" s="1"/>
    </row>
    <row r="226" spans="1:15" ht="30" x14ac:dyDescent="0.25">
      <c r="A226" s="10" t="s">
        <v>38</v>
      </c>
      <c r="B226" s="29" t="s">
        <v>231</v>
      </c>
      <c r="C226" s="30">
        <v>5000</v>
      </c>
      <c r="D226" s="31">
        <v>0</v>
      </c>
      <c r="E226" s="31">
        <v>5000</v>
      </c>
      <c r="F226" s="135">
        <v>5000</v>
      </c>
      <c r="G226" s="136"/>
      <c r="I226" s="1"/>
      <c r="N226" s="1"/>
      <c r="O226" s="1"/>
    </row>
    <row r="227" spans="1:15" x14ac:dyDescent="0.25">
      <c r="A227" s="21"/>
      <c r="B227" s="18" t="s">
        <v>28</v>
      </c>
      <c r="C227" s="19">
        <v>5000</v>
      </c>
      <c r="D227" s="19">
        <v>0</v>
      </c>
      <c r="E227" s="19">
        <v>5000</v>
      </c>
      <c r="F227" s="137">
        <v>5000</v>
      </c>
      <c r="G227" s="138"/>
      <c r="I227" s="1"/>
      <c r="N227" s="1"/>
      <c r="O227" s="1"/>
    </row>
    <row r="228" spans="1:15" ht="30" x14ac:dyDescent="0.25">
      <c r="A228" s="24" t="s">
        <v>53</v>
      </c>
      <c r="B228" s="3" t="s">
        <v>60</v>
      </c>
      <c r="C228" s="115">
        <v>0</v>
      </c>
      <c r="D228" s="115"/>
      <c r="E228" s="9">
        <v>5000</v>
      </c>
      <c r="G228" s="9">
        <v>5000</v>
      </c>
      <c r="I228" s="1"/>
      <c r="N228" s="1"/>
      <c r="O228" s="1"/>
    </row>
    <row r="229" spans="1:15" x14ac:dyDescent="0.25">
      <c r="A229" s="133" t="s">
        <v>170</v>
      </c>
      <c r="B229" s="133"/>
      <c r="C229" s="133"/>
      <c r="D229" s="133"/>
      <c r="E229" s="58"/>
      <c r="F229" s="58"/>
      <c r="G229" s="58"/>
    </row>
    <row r="230" spans="1:15" x14ac:dyDescent="0.25">
      <c r="A230" s="133"/>
      <c r="B230" s="133"/>
      <c r="C230" s="133"/>
      <c r="D230" s="133"/>
      <c r="E230" s="58"/>
      <c r="F230" s="58"/>
      <c r="G230" s="58"/>
    </row>
    <row r="231" spans="1:15" x14ac:dyDescent="0.25">
      <c r="A231" s="20" t="s">
        <v>175</v>
      </c>
      <c r="B231" s="20"/>
      <c r="C231" s="20"/>
      <c r="D231" s="20"/>
      <c r="E231" s="58"/>
      <c r="F231" s="58"/>
      <c r="G231" s="58"/>
    </row>
    <row r="232" spans="1:15" ht="43.5" x14ac:dyDescent="0.25">
      <c r="A232" s="21" t="s">
        <v>50</v>
      </c>
      <c r="B232" s="18" t="s">
        <v>51</v>
      </c>
      <c r="C232" s="28" t="s">
        <v>59</v>
      </c>
      <c r="D232" s="28" t="s">
        <v>91</v>
      </c>
      <c r="E232" s="62" t="s">
        <v>187</v>
      </c>
      <c r="F232" s="106" t="s">
        <v>258</v>
      </c>
      <c r="G232" s="106"/>
    </row>
    <row r="233" spans="1:15" x14ac:dyDescent="0.25">
      <c r="A233" s="10" t="s">
        <v>38</v>
      </c>
      <c r="B233" s="29" t="s">
        <v>171</v>
      </c>
      <c r="C233" s="30">
        <v>0</v>
      </c>
      <c r="D233" s="31">
        <v>31600</v>
      </c>
      <c r="E233" s="31">
        <v>31600</v>
      </c>
      <c r="F233" s="110">
        <v>0</v>
      </c>
      <c r="G233" s="110"/>
    </row>
    <row r="234" spans="1:15" x14ac:dyDescent="0.25">
      <c r="A234" s="10" t="s">
        <v>13</v>
      </c>
      <c r="B234" s="29" t="s">
        <v>172</v>
      </c>
      <c r="C234" s="30">
        <v>0</v>
      </c>
      <c r="D234" s="31">
        <v>20000</v>
      </c>
      <c r="E234" s="31">
        <v>20000</v>
      </c>
      <c r="F234" s="110">
        <v>0</v>
      </c>
      <c r="G234" s="110"/>
    </row>
    <row r="235" spans="1:15" x14ac:dyDescent="0.25">
      <c r="A235" s="10" t="s">
        <v>15</v>
      </c>
      <c r="B235" s="29" t="s">
        <v>173</v>
      </c>
      <c r="C235" s="30">
        <v>0</v>
      </c>
      <c r="D235" s="31">
        <v>1000</v>
      </c>
      <c r="E235" s="31">
        <v>1000</v>
      </c>
      <c r="F235" s="110">
        <v>0</v>
      </c>
      <c r="G235" s="110"/>
    </row>
    <row r="236" spans="1:15" x14ac:dyDescent="0.25">
      <c r="A236" s="10" t="s">
        <v>17</v>
      </c>
      <c r="B236" s="29" t="s">
        <v>228</v>
      </c>
      <c r="C236" s="30">
        <v>0</v>
      </c>
      <c r="D236" s="31">
        <v>0</v>
      </c>
      <c r="E236" s="55">
        <v>20000</v>
      </c>
      <c r="F236" s="110">
        <v>0</v>
      </c>
      <c r="G236" s="110"/>
    </row>
    <row r="237" spans="1:15" x14ac:dyDescent="0.25">
      <c r="A237" s="10" t="s">
        <v>19</v>
      </c>
      <c r="B237" s="29" t="s">
        <v>229</v>
      </c>
      <c r="C237" s="30">
        <v>0</v>
      </c>
      <c r="D237" s="31">
        <v>0</v>
      </c>
      <c r="E237" s="55">
        <v>1000</v>
      </c>
      <c r="F237" s="110">
        <v>0</v>
      </c>
      <c r="G237" s="110"/>
    </row>
    <row r="238" spans="1:15" x14ac:dyDescent="0.25">
      <c r="A238" s="21"/>
      <c r="B238" s="18" t="s">
        <v>28</v>
      </c>
      <c r="C238" s="19">
        <f>SUM(C233:C237)</f>
        <v>0</v>
      </c>
      <c r="D238" s="19">
        <f>SUM(D233:D235)</f>
        <v>52600</v>
      </c>
      <c r="E238" s="19">
        <f>SUM(E233:E237)</f>
        <v>73600</v>
      </c>
      <c r="F238" s="134">
        <v>0</v>
      </c>
      <c r="G238" s="134"/>
    </row>
    <row r="239" spans="1:15" x14ac:dyDescent="0.25">
      <c r="A239" s="68"/>
      <c r="B239" s="3" t="s">
        <v>60</v>
      </c>
      <c r="C239" s="70"/>
      <c r="D239" s="71">
        <v>0</v>
      </c>
      <c r="E239" s="71">
        <v>21000</v>
      </c>
      <c r="G239" s="65">
        <v>0</v>
      </c>
    </row>
    <row r="240" spans="1:15" ht="30" x14ac:dyDescent="0.25">
      <c r="A240" s="24" t="s">
        <v>53</v>
      </c>
      <c r="B240" s="3" t="s">
        <v>57</v>
      </c>
      <c r="C240" s="109">
        <v>52600</v>
      </c>
      <c r="D240" s="109"/>
      <c r="E240" s="9">
        <v>52600</v>
      </c>
      <c r="G240" s="65">
        <v>0</v>
      </c>
    </row>
    <row r="241" spans="1:7" x14ac:dyDescent="0.25">
      <c r="A241" s="133" t="s">
        <v>174</v>
      </c>
      <c r="B241" s="133"/>
      <c r="C241" s="133"/>
      <c r="D241" s="133"/>
      <c r="E241" s="58"/>
      <c r="F241" s="58"/>
      <c r="G241" s="58"/>
    </row>
    <row r="242" spans="1:7" x14ac:dyDescent="0.25">
      <c r="A242" s="133"/>
      <c r="B242" s="133"/>
      <c r="C242" s="133"/>
      <c r="D242" s="133"/>
      <c r="E242" s="58"/>
      <c r="F242" s="58"/>
      <c r="G242" s="58"/>
    </row>
    <row r="243" spans="1:7" x14ac:dyDescent="0.25">
      <c r="A243" s="20" t="s">
        <v>176</v>
      </c>
      <c r="B243" s="20"/>
      <c r="C243" s="20"/>
      <c r="D243" s="20"/>
      <c r="E243" s="58"/>
      <c r="F243" s="58"/>
      <c r="G243" s="58"/>
    </row>
    <row r="244" spans="1:7" ht="43.5" x14ac:dyDescent="0.25">
      <c r="A244" s="21" t="s">
        <v>50</v>
      </c>
      <c r="B244" s="18" t="s">
        <v>51</v>
      </c>
      <c r="C244" s="28" t="s">
        <v>59</v>
      </c>
      <c r="D244" s="28" t="s">
        <v>91</v>
      </c>
      <c r="E244" s="62" t="s">
        <v>187</v>
      </c>
      <c r="F244" s="106" t="s">
        <v>258</v>
      </c>
      <c r="G244" s="106"/>
    </row>
    <row r="245" spans="1:7" x14ac:dyDescent="0.25">
      <c r="A245" s="10" t="s">
        <v>38</v>
      </c>
      <c r="B245" s="29" t="s">
        <v>177</v>
      </c>
      <c r="C245" s="30">
        <v>0</v>
      </c>
      <c r="D245" s="31">
        <v>960000</v>
      </c>
      <c r="E245" s="31">
        <v>960000</v>
      </c>
      <c r="F245" s="110">
        <v>0</v>
      </c>
      <c r="G245" s="110"/>
    </row>
    <row r="246" spans="1:7" x14ac:dyDescent="0.25">
      <c r="A246" s="10" t="s">
        <v>13</v>
      </c>
      <c r="B246" s="29" t="s">
        <v>178</v>
      </c>
      <c r="C246" s="30">
        <v>0</v>
      </c>
      <c r="D246" s="31">
        <v>40000</v>
      </c>
      <c r="E246" s="31">
        <v>40000</v>
      </c>
      <c r="F246" s="110">
        <v>0</v>
      </c>
      <c r="G246" s="110"/>
    </row>
    <row r="247" spans="1:7" x14ac:dyDescent="0.25">
      <c r="A247" s="21"/>
      <c r="B247" s="18" t="s">
        <v>28</v>
      </c>
      <c r="C247" s="19">
        <f>SUM(C245:C246)</f>
        <v>0</v>
      </c>
      <c r="D247" s="19">
        <f>SUM(D245:D246)</f>
        <v>1000000</v>
      </c>
      <c r="E247" s="19">
        <f>SUM(E245:E246)</f>
        <v>1000000</v>
      </c>
      <c r="F247" s="134">
        <v>0</v>
      </c>
      <c r="G247" s="134"/>
    </row>
    <row r="248" spans="1:7" ht="30" x14ac:dyDescent="0.25">
      <c r="A248" s="24" t="s">
        <v>53</v>
      </c>
      <c r="B248" s="3" t="s">
        <v>179</v>
      </c>
      <c r="C248" s="115">
        <v>1000000</v>
      </c>
      <c r="D248" s="115"/>
      <c r="E248" s="9">
        <v>1000000</v>
      </c>
      <c r="G248" s="65">
        <v>0</v>
      </c>
    </row>
    <row r="249" spans="1:7" x14ac:dyDescent="0.25">
      <c r="A249" s="20" t="s">
        <v>232</v>
      </c>
      <c r="B249" s="20"/>
      <c r="C249" s="20"/>
      <c r="D249" s="20"/>
      <c r="E249" s="58"/>
      <c r="F249" s="58"/>
      <c r="G249" s="58"/>
    </row>
    <row r="250" spans="1:7" ht="29.25" x14ac:dyDescent="0.25">
      <c r="A250" s="21" t="s">
        <v>50</v>
      </c>
      <c r="B250" s="18" t="s">
        <v>51</v>
      </c>
      <c r="C250" s="28" t="s">
        <v>183</v>
      </c>
      <c r="D250" s="28" t="s">
        <v>91</v>
      </c>
      <c r="E250" s="62" t="s">
        <v>187</v>
      </c>
      <c r="F250" s="128" t="s">
        <v>258</v>
      </c>
      <c r="G250" s="192"/>
    </row>
    <row r="251" spans="1:7" x14ac:dyDescent="0.25">
      <c r="A251" s="10" t="s">
        <v>38</v>
      </c>
      <c r="B251" s="29" t="s">
        <v>233</v>
      </c>
      <c r="C251" s="30">
        <v>90000</v>
      </c>
      <c r="D251" s="31">
        <v>0</v>
      </c>
      <c r="E251" s="31">
        <v>43650</v>
      </c>
      <c r="F251" s="113">
        <v>90000</v>
      </c>
      <c r="G251" s="181"/>
    </row>
    <row r="252" spans="1:7" ht="30" x14ac:dyDescent="0.25">
      <c r="A252" s="10" t="s">
        <v>13</v>
      </c>
      <c r="B252" s="29" t="s">
        <v>234</v>
      </c>
      <c r="C252" s="30">
        <v>15000</v>
      </c>
      <c r="D252" s="31">
        <v>0</v>
      </c>
      <c r="E252" s="31">
        <v>15000</v>
      </c>
      <c r="F252" s="113">
        <v>15000</v>
      </c>
      <c r="G252" s="181"/>
    </row>
    <row r="253" spans="1:7" ht="30" x14ac:dyDescent="0.25">
      <c r="A253" s="10" t="s">
        <v>15</v>
      </c>
      <c r="B253" s="29" t="s">
        <v>263</v>
      </c>
      <c r="C253" s="30">
        <v>200000</v>
      </c>
      <c r="D253" s="31">
        <v>0</v>
      </c>
      <c r="E253" s="31">
        <v>0</v>
      </c>
      <c r="F253" s="97">
        <v>200000</v>
      </c>
      <c r="G253" s="102"/>
    </row>
    <row r="254" spans="1:7" x14ac:dyDescent="0.25">
      <c r="A254" s="10" t="s">
        <v>17</v>
      </c>
      <c r="B254" s="29" t="s">
        <v>264</v>
      </c>
      <c r="C254" s="30">
        <v>6000</v>
      </c>
      <c r="D254" s="31">
        <v>0</v>
      </c>
      <c r="E254" s="31">
        <v>0</v>
      </c>
      <c r="F254" s="97">
        <v>6000</v>
      </c>
      <c r="G254" s="102"/>
    </row>
    <row r="255" spans="1:7" ht="30" x14ac:dyDescent="0.25">
      <c r="A255" s="10" t="s">
        <v>19</v>
      </c>
      <c r="B255" s="29" t="s">
        <v>265</v>
      </c>
      <c r="C255" s="30">
        <v>10000</v>
      </c>
      <c r="D255" s="31">
        <v>0</v>
      </c>
      <c r="E255" s="31">
        <v>0</v>
      </c>
      <c r="F255" s="97">
        <v>10000</v>
      </c>
      <c r="G255" s="102"/>
    </row>
    <row r="256" spans="1:7" x14ac:dyDescent="0.25">
      <c r="A256" s="21"/>
      <c r="B256" s="18" t="s">
        <v>28</v>
      </c>
      <c r="C256" s="19">
        <f>SUM(C251:C255)</f>
        <v>321000</v>
      </c>
      <c r="D256" s="19">
        <v>0</v>
      </c>
      <c r="E256" s="19">
        <f>SUM(E251:E252)</f>
        <v>58650</v>
      </c>
      <c r="F256" s="187">
        <f>SUM(F251:F255)</f>
        <v>321000</v>
      </c>
      <c r="G256" s="188"/>
    </row>
    <row r="257" spans="1:11" s="51" customFormat="1" x14ac:dyDescent="0.25">
      <c r="A257" s="126" t="s">
        <v>53</v>
      </c>
      <c r="B257" s="69"/>
      <c r="C257" s="80"/>
      <c r="D257" s="80"/>
      <c r="E257" s="70"/>
      <c r="F257" s="81"/>
      <c r="G257" s="87"/>
    </row>
    <row r="258" spans="1:11" s="51" customFormat="1" x14ac:dyDescent="0.25">
      <c r="A258" s="127"/>
      <c r="B258" s="14" t="s">
        <v>266</v>
      </c>
      <c r="C258" s="70"/>
      <c r="D258" s="71">
        <v>0</v>
      </c>
      <c r="E258" s="71">
        <v>0</v>
      </c>
      <c r="F258" s="84"/>
      <c r="G258" s="84">
        <v>28027</v>
      </c>
    </row>
    <row r="259" spans="1:11" x14ac:dyDescent="0.25">
      <c r="A259" s="127"/>
      <c r="B259" s="3" t="s">
        <v>235</v>
      </c>
      <c r="C259" s="109">
        <v>0</v>
      </c>
      <c r="D259" s="109"/>
      <c r="E259" s="9">
        <v>58650</v>
      </c>
      <c r="F259" s="109">
        <v>61973</v>
      </c>
      <c r="G259" s="193"/>
      <c r="I259" s="9"/>
    </row>
    <row r="260" spans="1:11" x14ac:dyDescent="0.25">
      <c r="A260" s="54"/>
      <c r="B260" s="3" t="s">
        <v>179</v>
      </c>
      <c r="C260" s="12"/>
      <c r="D260" s="12">
        <v>0</v>
      </c>
      <c r="E260" s="9">
        <v>0</v>
      </c>
      <c r="F260" s="109">
        <v>231000</v>
      </c>
      <c r="G260" s="109"/>
    </row>
    <row r="261" spans="1:11" x14ac:dyDescent="0.25">
      <c r="A261" s="133" t="s">
        <v>236</v>
      </c>
      <c r="B261" s="133"/>
      <c r="C261" s="133"/>
      <c r="D261" s="133"/>
      <c r="E261" s="58"/>
      <c r="F261" s="58"/>
      <c r="G261" s="58"/>
    </row>
    <row r="262" spans="1:11" x14ac:dyDescent="0.25">
      <c r="A262" s="133"/>
      <c r="B262" s="133"/>
      <c r="C262" s="133"/>
      <c r="D262" s="133"/>
      <c r="E262" s="58"/>
      <c r="F262" s="58"/>
      <c r="G262" s="58"/>
    </row>
    <row r="263" spans="1:11" x14ac:dyDescent="0.25">
      <c r="A263" s="20" t="s">
        <v>237</v>
      </c>
      <c r="B263" s="20"/>
      <c r="C263" s="20"/>
      <c r="D263" s="20"/>
      <c r="E263" s="58"/>
      <c r="F263" s="58"/>
      <c r="G263" s="58"/>
    </row>
    <row r="264" spans="1:11" ht="43.5" x14ac:dyDescent="0.25">
      <c r="A264" s="21" t="s">
        <v>50</v>
      </c>
      <c r="B264" s="18" t="s">
        <v>51</v>
      </c>
      <c r="C264" s="28" t="s">
        <v>59</v>
      </c>
      <c r="D264" s="28" t="s">
        <v>91</v>
      </c>
      <c r="E264" s="62" t="s">
        <v>187</v>
      </c>
      <c r="F264" s="106" t="s">
        <v>258</v>
      </c>
      <c r="G264" s="106"/>
    </row>
    <row r="265" spans="1:11" ht="30" x14ac:dyDescent="0.25">
      <c r="A265" s="10" t="s">
        <v>38</v>
      </c>
      <c r="B265" s="29" t="s">
        <v>238</v>
      </c>
      <c r="C265" s="30">
        <v>0</v>
      </c>
      <c r="D265" s="31">
        <v>0</v>
      </c>
      <c r="E265" s="31">
        <v>12500</v>
      </c>
      <c r="F265" s="110">
        <v>0</v>
      </c>
      <c r="G265" s="110"/>
    </row>
    <row r="266" spans="1:11" x14ac:dyDescent="0.25">
      <c r="A266" s="10" t="s">
        <v>13</v>
      </c>
      <c r="B266" s="29" t="s">
        <v>239</v>
      </c>
      <c r="C266" s="30">
        <v>0</v>
      </c>
      <c r="D266" s="31">
        <v>0</v>
      </c>
      <c r="E266" s="31">
        <v>1000</v>
      </c>
      <c r="F266" s="110">
        <v>0</v>
      </c>
      <c r="G266" s="110"/>
    </row>
    <row r="267" spans="1:11" x14ac:dyDescent="0.25">
      <c r="A267" s="21"/>
      <c r="B267" s="18" t="s">
        <v>28</v>
      </c>
      <c r="C267" s="19">
        <f>SUM(C265:C266)</f>
        <v>0</v>
      </c>
      <c r="D267" s="19">
        <f>SUM(D265:D266)</f>
        <v>0</v>
      </c>
      <c r="E267" s="19">
        <f>SUM(E265:E266)</f>
        <v>13500</v>
      </c>
      <c r="F267" s="134">
        <v>0</v>
      </c>
      <c r="G267" s="134"/>
    </row>
    <row r="268" spans="1:11" ht="30" x14ac:dyDescent="0.25">
      <c r="A268" s="24" t="s">
        <v>53</v>
      </c>
      <c r="B268" s="3" t="s">
        <v>240</v>
      </c>
      <c r="C268" s="115">
        <v>0</v>
      </c>
      <c r="D268" s="115"/>
      <c r="E268" s="9">
        <v>13500</v>
      </c>
      <c r="G268" s="65">
        <v>0</v>
      </c>
    </row>
    <row r="269" spans="1:11" x14ac:dyDescent="0.25">
      <c r="A269" s="24"/>
      <c r="C269" s="12"/>
      <c r="D269" s="12"/>
      <c r="E269" s="9"/>
    </row>
    <row r="270" spans="1:11" x14ac:dyDescent="0.25">
      <c r="A270" s="22" t="s">
        <v>65</v>
      </c>
      <c r="B270" s="22"/>
      <c r="C270" s="22"/>
      <c r="D270" s="23">
        <v>7537880</v>
      </c>
      <c r="E270" s="73" t="s">
        <v>254</v>
      </c>
      <c r="F270" s="22"/>
      <c r="G270" s="23">
        <f>H83+H108+H116+H122+F141+F152+F158+F174+F181+F191+F200+F211+F217+F222+F227+F238+F247+F256+F267</f>
        <v>6431073.6299999999</v>
      </c>
      <c r="H270" s="77"/>
      <c r="I270" s="77"/>
      <c r="J270" s="77"/>
      <c r="K270" s="9"/>
    </row>
    <row r="271" spans="1:11" x14ac:dyDescent="0.25">
      <c r="A271" s="17"/>
      <c r="B271" s="17"/>
      <c r="C271" s="17"/>
      <c r="D271" s="17"/>
      <c r="E271" s="15"/>
      <c r="F271" s="15"/>
      <c r="G271" s="16"/>
      <c r="H271" s="16"/>
      <c r="I271" s="16"/>
      <c r="J271" s="16"/>
      <c r="K271" s="9"/>
    </row>
    <row r="272" spans="1:11" x14ac:dyDescent="0.25">
      <c r="A272" s="132" t="s">
        <v>30</v>
      </c>
      <c r="B272" s="132"/>
      <c r="C272" s="132"/>
      <c r="D272" s="132"/>
      <c r="E272" s="132"/>
    </row>
    <row r="273" spans="1:11" ht="34.5" customHeight="1" x14ac:dyDescent="0.25">
      <c r="A273" s="149" t="s">
        <v>272</v>
      </c>
      <c r="B273" s="149"/>
      <c r="C273" s="149"/>
      <c r="D273" s="149"/>
      <c r="E273"/>
      <c r="F273"/>
      <c r="G273"/>
      <c r="H273"/>
      <c r="I273"/>
      <c r="J273"/>
      <c r="K273"/>
    </row>
    <row r="274" spans="1:11" ht="15.75" x14ac:dyDescent="0.25">
      <c r="A274"/>
      <c r="B274"/>
      <c r="C274" s="150" t="s">
        <v>267</v>
      </c>
      <c r="D274" s="150"/>
      <c r="E274"/>
      <c r="F274"/>
      <c r="G274"/>
      <c r="H274"/>
      <c r="I274" s="148"/>
      <c r="J274" s="148"/>
    </row>
    <row r="275" spans="1:11" x14ac:dyDescent="0.25">
      <c r="C275" s="151" t="s">
        <v>274</v>
      </c>
      <c r="D275" s="148"/>
      <c r="E275" s="148"/>
      <c r="F275" s="148"/>
    </row>
    <row r="276" spans="1:11" x14ac:dyDescent="0.25">
      <c r="E276" s="148"/>
      <c r="F276" s="148"/>
    </row>
  </sheetData>
  <mergeCells count="320">
    <mergeCell ref="F264:G264"/>
    <mergeCell ref="F208:G208"/>
    <mergeCell ref="F209:G209"/>
    <mergeCell ref="F210:G210"/>
    <mergeCell ref="F211:G211"/>
    <mergeCell ref="F215:G215"/>
    <mergeCell ref="F216:G216"/>
    <mergeCell ref="F217:G217"/>
    <mergeCell ref="F220:G220"/>
    <mergeCell ref="F221:G221"/>
    <mergeCell ref="F256:G256"/>
    <mergeCell ref="F250:G250"/>
    <mergeCell ref="F255:G255"/>
    <mergeCell ref="A257:A259"/>
    <mergeCell ref="F259:G259"/>
    <mergeCell ref="F260:G260"/>
    <mergeCell ref="C86:E86"/>
    <mergeCell ref="F84:G84"/>
    <mergeCell ref="F85:G85"/>
    <mergeCell ref="F86:G86"/>
    <mergeCell ref="F110:G110"/>
    <mergeCell ref="F194:G194"/>
    <mergeCell ref="F195:G195"/>
    <mergeCell ref="F196:G196"/>
    <mergeCell ref="F197:G197"/>
    <mergeCell ref="F200:G200"/>
    <mergeCell ref="F204:G204"/>
    <mergeCell ref="F254:G254"/>
    <mergeCell ref="F237:G237"/>
    <mergeCell ref="F238:G238"/>
    <mergeCell ref="F244:G244"/>
    <mergeCell ref="F245:G245"/>
    <mergeCell ref="F246:G246"/>
    <mergeCell ref="F247:G247"/>
    <mergeCell ref="F251:G251"/>
    <mergeCell ref="F252:G252"/>
    <mergeCell ref="H91:H92"/>
    <mergeCell ref="H93:H94"/>
    <mergeCell ref="H95:H96"/>
    <mergeCell ref="H97:H98"/>
    <mergeCell ref="A123:A124"/>
    <mergeCell ref="F198:G198"/>
    <mergeCell ref="F199:G199"/>
    <mergeCell ref="A201:A202"/>
    <mergeCell ref="F253:G253"/>
    <mergeCell ref="F205:G205"/>
    <mergeCell ref="F206:G206"/>
    <mergeCell ref="F207:G207"/>
    <mergeCell ref="F179:G179"/>
    <mergeCell ref="F180:G180"/>
    <mergeCell ref="F181:G181"/>
    <mergeCell ref="F186:G186"/>
    <mergeCell ref="F187:G187"/>
    <mergeCell ref="F188:G188"/>
    <mergeCell ref="F189:G189"/>
    <mergeCell ref="F190:G190"/>
    <mergeCell ref="F191:G191"/>
    <mergeCell ref="F168:G168"/>
    <mergeCell ref="F169:G169"/>
    <mergeCell ref="F170:G170"/>
    <mergeCell ref="F171:G171"/>
    <mergeCell ref="F172:G172"/>
    <mergeCell ref="F173:G173"/>
    <mergeCell ref="F174:G174"/>
    <mergeCell ref="F177:G177"/>
    <mergeCell ref="F178:G178"/>
    <mergeCell ref="F151:G151"/>
    <mergeCell ref="F152:G152"/>
    <mergeCell ref="F156:G156"/>
    <mergeCell ref="F157:G157"/>
    <mergeCell ref="F158:G158"/>
    <mergeCell ref="F164:G164"/>
    <mergeCell ref="F165:G165"/>
    <mergeCell ref="F166:G166"/>
    <mergeCell ref="F167:G167"/>
    <mergeCell ref="F137:G137"/>
    <mergeCell ref="F138:G138"/>
    <mergeCell ref="F139:G139"/>
    <mergeCell ref="F140:G140"/>
    <mergeCell ref="F141:G141"/>
    <mergeCell ref="F147:G147"/>
    <mergeCell ref="F148:G148"/>
    <mergeCell ref="F149:G149"/>
    <mergeCell ref="F150:G150"/>
    <mergeCell ref="F129:G129"/>
    <mergeCell ref="F130:G130"/>
    <mergeCell ref="F131:G131"/>
    <mergeCell ref="F132:G132"/>
    <mergeCell ref="F133:G133"/>
    <mergeCell ref="A87:E87"/>
    <mergeCell ref="C88:E88"/>
    <mergeCell ref="C89:E89"/>
    <mergeCell ref="C90:E90"/>
    <mergeCell ref="C99:E99"/>
    <mergeCell ref="C100:E100"/>
    <mergeCell ref="B95:B96"/>
    <mergeCell ref="A95:A96"/>
    <mergeCell ref="C95:E96"/>
    <mergeCell ref="B97:B98"/>
    <mergeCell ref="A97:A98"/>
    <mergeCell ref="C97:E98"/>
    <mergeCell ref="B91:B92"/>
    <mergeCell ref="A91:A92"/>
    <mergeCell ref="C91:E92"/>
    <mergeCell ref="C59:E59"/>
    <mergeCell ref="C60:E60"/>
    <mergeCell ref="C61:E61"/>
    <mergeCell ref="C62:E62"/>
    <mergeCell ref="C73:E73"/>
    <mergeCell ref="C83:E83"/>
    <mergeCell ref="C64:E64"/>
    <mergeCell ref="C65:E65"/>
    <mergeCell ref="C67:E67"/>
    <mergeCell ref="C68:E68"/>
    <mergeCell ref="C69:E69"/>
    <mergeCell ref="C70:E70"/>
    <mergeCell ref="C71:E71"/>
    <mergeCell ref="C48:E48"/>
    <mergeCell ref="C49:E49"/>
    <mergeCell ref="C50:E50"/>
    <mergeCell ref="C51:E51"/>
    <mergeCell ref="C53:E53"/>
    <mergeCell ref="C52:E52"/>
    <mergeCell ref="C54:E54"/>
    <mergeCell ref="C55:E55"/>
    <mergeCell ref="C56:E56"/>
    <mergeCell ref="C72:E72"/>
    <mergeCell ref="A83:B83"/>
    <mergeCell ref="A43:K43"/>
    <mergeCell ref="A46:E46"/>
    <mergeCell ref="A35:B35"/>
    <mergeCell ref="D21:K21"/>
    <mergeCell ref="B22:C22"/>
    <mergeCell ref="D22:K22"/>
    <mergeCell ref="A23:K23"/>
    <mergeCell ref="A37:B37"/>
    <mergeCell ref="A40:B40"/>
    <mergeCell ref="A42:B42"/>
    <mergeCell ref="C47:E47"/>
    <mergeCell ref="G33:G34"/>
    <mergeCell ref="F47:G47"/>
    <mergeCell ref="F48:G48"/>
    <mergeCell ref="F49:G49"/>
    <mergeCell ref="H33:H34"/>
    <mergeCell ref="A44:K44"/>
    <mergeCell ref="C42:F42"/>
    <mergeCell ref="C35:F35"/>
    <mergeCell ref="C37:F37"/>
    <mergeCell ref="C40:F40"/>
    <mergeCell ref="C38:F38"/>
    <mergeCell ref="C39:F39"/>
    <mergeCell ref="C41:F41"/>
    <mergeCell ref="A41:B41"/>
    <mergeCell ref="I6:J6"/>
    <mergeCell ref="C33:F34"/>
    <mergeCell ref="A15:K15"/>
    <mergeCell ref="A16:K16"/>
    <mergeCell ref="A17:K17"/>
    <mergeCell ref="A18:K18"/>
    <mergeCell ref="A19:K19"/>
    <mergeCell ref="B20:C20"/>
    <mergeCell ref="D20:K20"/>
    <mergeCell ref="A31:K31"/>
    <mergeCell ref="A32:K32"/>
    <mergeCell ref="B21:C21"/>
    <mergeCell ref="A14:K14"/>
    <mergeCell ref="A10:B10"/>
    <mergeCell ref="A33:B34"/>
    <mergeCell ref="A11:B11"/>
    <mergeCell ref="A12:B12"/>
    <mergeCell ref="A24:J24"/>
    <mergeCell ref="C36:F36"/>
    <mergeCell ref="A36:B36"/>
    <mergeCell ref="I274:J274"/>
    <mergeCell ref="E275:F275"/>
    <mergeCell ref="E276:F276"/>
    <mergeCell ref="A273:D273"/>
    <mergeCell ref="C274:D274"/>
    <mergeCell ref="C275:D275"/>
    <mergeCell ref="C212:D212"/>
    <mergeCell ref="F112:G112"/>
    <mergeCell ref="F116:G116"/>
    <mergeCell ref="F113:G113"/>
    <mergeCell ref="F114:G114"/>
    <mergeCell ref="F115:G115"/>
    <mergeCell ref="A161:D162"/>
    <mergeCell ref="C114:E114"/>
    <mergeCell ref="C115:E115"/>
    <mergeCell ref="A116:B116"/>
    <mergeCell ref="C116:E116"/>
    <mergeCell ref="C112:E112"/>
    <mergeCell ref="C113:E113"/>
    <mergeCell ref="C182:D182"/>
    <mergeCell ref="F127:G127"/>
    <mergeCell ref="I183:J183"/>
    <mergeCell ref="F128:G128"/>
    <mergeCell ref="N213:O213"/>
    <mergeCell ref="A229:D230"/>
    <mergeCell ref="A241:D242"/>
    <mergeCell ref="A272:E272"/>
    <mergeCell ref="C259:D259"/>
    <mergeCell ref="A261:D262"/>
    <mergeCell ref="C268:D268"/>
    <mergeCell ref="F222:G222"/>
    <mergeCell ref="F225:G225"/>
    <mergeCell ref="F226:G226"/>
    <mergeCell ref="F227:G227"/>
    <mergeCell ref="F232:G232"/>
    <mergeCell ref="F233:G233"/>
    <mergeCell ref="F234:G234"/>
    <mergeCell ref="F235:G235"/>
    <mergeCell ref="F236:G236"/>
    <mergeCell ref="C223:D223"/>
    <mergeCell ref="C240:D240"/>
    <mergeCell ref="C248:D248"/>
    <mergeCell ref="C213:D213"/>
    <mergeCell ref="C218:D218"/>
    <mergeCell ref="F265:G265"/>
    <mergeCell ref="F266:G266"/>
    <mergeCell ref="F267:G267"/>
    <mergeCell ref="F50:G50"/>
    <mergeCell ref="F51:G51"/>
    <mergeCell ref="F52:G52"/>
    <mergeCell ref="F53:G53"/>
    <mergeCell ref="F54:G54"/>
    <mergeCell ref="F55:G55"/>
    <mergeCell ref="F56:G56"/>
    <mergeCell ref="F59:G59"/>
    <mergeCell ref="F60:G60"/>
    <mergeCell ref="F74:G74"/>
    <mergeCell ref="F61:G61"/>
    <mergeCell ref="F62:G62"/>
    <mergeCell ref="F64:G64"/>
    <mergeCell ref="F65:G65"/>
    <mergeCell ref="F67:G67"/>
    <mergeCell ref="F68:G68"/>
    <mergeCell ref="F69:G69"/>
    <mergeCell ref="F70:G70"/>
    <mergeCell ref="F71:G71"/>
    <mergeCell ref="F63:G63"/>
    <mergeCell ref="F66:G66"/>
    <mergeCell ref="F102:G102"/>
    <mergeCell ref="F103:G103"/>
    <mergeCell ref="F104:G104"/>
    <mergeCell ref="F105:G105"/>
    <mergeCell ref="F106:G106"/>
    <mergeCell ref="F107:G107"/>
    <mergeCell ref="F76:G76"/>
    <mergeCell ref="F77:G77"/>
    <mergeCell ref="F78:G78"/>
    <mergeCell ref="C228:D228"/>
    <mergeCell ref="A118:E118"/>
    <mergeCell ref="C119:E119"/>
    <mergeCell ref="C124:E124"/>
    <mergeCell ref="C84:E84"/>
    <mergeCell ref="C85:E85"/>
    <mergeCell ref="C110:E110"/>
    <mergeCell ref="C117:E117"/>
    <mergeCell ref="C107:E107"/>
    <mergeCell ref="A108:B108"/>
    <mergeCell ref="C108:E108"/>
    <mergeCell ref="A182:A183"/>
    <mergeCell ref="C101:E101"/>
    <mergeCell ref="C102:E102"/>
    <mergeCell ref="C103:E103"/>
    <mergeCell ref="C104:E104"/>
    <mergeCell ref="C105:E105"/>
    <mergeCell ref="C192:D192"/>
    <mergeCell ref="C202:D202"/>
    <mergeCell ref="B93:B94"/>
    <mergeCell ref="A93:A94"/>
    <mergeCell ref="C93:E94"/>
    <mergeCell ref="C183:D183"/>
    <mergeCell ref="F134:G134"/>
    <mergeCell ref="F135:G135"/>
    <mergeCell ref="F136:G136"/>
    <mergeCell ref="C66:E66"/>
    <mergeCell ref="C57:E57"/>
    <mergeCell ref="F57:G57"/>
    <mergeCell ref="C58:E58"/>
    <mergeCell ref="F58:G58"/>
    <mergeCell ref="F120:G120"/>
    <mergeCell ref="C121:E121"/>
    <mergeCell ref="F121:G121"/>
    <mergeCell ref="C75:E75"/>
    <mergeCell ref="F75:G75"/>
    <mergeCell ref="F72:G72"/>
    <mergeCell ref="C63:E63"/>
    <mergeCell ref="C76:E76"/>
    <mergeCell ref="C77:E77"/>
    <mergeCell ref="C78:E78"/>
    <mergeCell ref="C74:E74"/>
    <mergeCell ref="F73:G73"/>
    <mergeCell ref="F83:G83"/>
    <mergeCell ref="F88:G88"/>
    <mergeCell ref="F108:G108"/>
    <mergeCell ref="A122:B122"/>
    <mergeCell ref="C122:E122"/>
    <mergeCell ref="F122:G122"/>
    <mergeCell ref="F79:G79"/>
    <mergeCell ref="C79:E79"/>
    <mergeCell ref="C80:E80"/>
    <mergeCell ref="F80:G80"/>
    <mergeCell ref="C81:E81"/>
    <mergeCell ref="F81:G81"/>
    <mergeCell ref="F82:G82"/>
    <mergeCell ref="C82:E82"/>
    <mergeCell ref="C106:E106"/>
    <mergeCell ref="A111:E111"/>
    <mergeCell ref="F119:G119"/>
    <mergeCell ref="C120:E120"/>
    <mergeCell ref="F89:G89"/>
    <mergeCell ref="F90:G90"/>
    <mergeCell ref="F91:G92"/>
    <mergeCell ref="F93:G94"/>
    <mergeCell ref="F95:G96"/>
    <mergeCell ref="F97:G98"/>
    <mergeCell ref="F99:G99"/>
    <mergeCell ref="F100:G100"/>
    <mergeCell ref="F101:G101"/>
  </mergeCells>
  <phoneticPr fontId="6" type="noConversion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II. izmjene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2025-07-10T06:06:41Z</cp:lastPrinted>
  <dcterms:created xsi:type="dcterms:W3CDTF">2021-11-14T10:18:28Z</dcterms:created>
  <dcterms:modified xsi:type="dcterms:W3CDTF">2025-07-28T11:26:25Z</dcterms:modified>
</cp:coreProperties>
</file>